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977f472ab230d90/Secretaria de Obras/Unificar/Projetos/Projetos para execução/Quadra Loteamento Futuro/Plano de trabalho/"/>
    </mc:Choice>
  </mc:AlternateContent>
  <xr:revisionPtr revIDLastSave="699" documentId="11_326C9BF879166E2934E95260C8753983BE21E25C" xr6:coauthVersionLast="47" xr6:coauthVersionMax="47" xr10:uidLastSave="{D617528E-66CD-449A-847F-BF829297858B}"/>
  <bookViews>
    <workbookView xWindow="-108" yWindow="-108" windowWidth="23256" windowHeight="13176" tabRatio="736" xr2:uid="{00000000-000D-0000-FFFF-FFFF00000000}"/>
  </bookViews>
  <sheets>
    <sheet name="PTM" sheetId="49" r:id="rId1"/>
    <sheet name="DADOS" sheetId="52" state="hidden" r:id="rId2"/>
  </sheets>
  <definedNames>
    <definedName name="_xlnm.Print_Area" localSheetId="0">PTM!$C$1:$K$307</definedName>
    <definedName name="OLE_LINK1" localSheetId="0">PTM!$C$6</definedName>
    <definedName name="_xlnm.Print_Titles" localSheetId="0">PTM!$1:$3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1" i="49" l="1"/>
  <c r="J110" i="49"/>
  <c r="J109" i="49"/>
  <c r="J106" i="49"/>
  <c r="K44" i="49"/>
  <c r="H107" i="49" l="1"/>
  <c r="J107" i="49" s="1"/>
  <c r="J108" i="49"/>
  <c r="I208" i="49"/>
  <c r="K208" i="49" s="1"/>
  <c r="K207" i="49" s="1"/>
  <c r="J208" i="49"/>
  <c r="J207" i="49" s="1"/>
  <c r="I198" i="49"/>
  <c r="K198" i="49" s="1"/>
  <c r="J198" i="49"/>
  <c r="I199" i="49"/>
  <c r="K199" i="49" s="1"/>
  <c r="J199" i="49"/>
  <c r="I200" i="49"/>
  <c r="K200" i="49" s="1"/>
  <c r="J200" i="49"/>
  <c r="I201" i="49"/>
  <c r="K201" i="49" s="1"/>
  <c r="J201" i="49"/>
  <c r="I202" i="49"/>
  <c r="K202" i="49" s="1"/>
  <c r="J202" i="49"/>
  <c r="I203" i="49"/>
  <c r="K203" i="49" s="1"/>
  <c r="J203" i="49"/>
  <c r="I204" i="49"/>
  <c r="K204" i="49" s="1"/>
  <c r="J204" i="49"/>
  <c r="I205" i="49"/>
  <c r="K205" i="49" s="1"/>
  <c r="J205" i="49"/>
  <c r="J197" i="49"/>
  <c r="I197" i="49"/>
  <c r="K197" i="49" s="1"/>
  <c r="J196" i="49"/>
  <c r="I196" i="49"/>
  <c r="K196" i="49" s="1"/>
  <c r="J195" i="49"/>
  <c r="I195" i="49"/>
  <c r="K195" i="49" s="1"/>
  <c r="I188" i="49"/>
  <c r="K188" i="49" s="1"/>
  <c r="J188" i="49"/>
  <c r="I189" i="49"/>
  <c r="K189" i="49" s="1"/>
  <c r="J189" i="49"/>
  <c r="I190" i="49"/>
  <c r="K190" i="49" s="1"/>
  <c r="J190" i="49"/>
  <c r="I191" i="49"/>
  <c r="K191" i="49" s="1"/>
  <c r="J191" i="49"/>
  <c r="I192" i="49"/>
  <c r="K192" i="49" s="1"/>
  <c r="J192" i="49"/>
  <c r="I193" i="49"/>
  <c r="K193" i="49" s="1"/>
  <c r="J193" i="49"/>
  <c r="I206" i="49"/>
  <c r="K206" i="49" s="1"/>
  <c r="J206" i="49"/>
  <c r="I210" i="49"/>
  <c r="K210" i="49" s="1"/>
  <c r="J210" i="49"/>
  <c r="I211" i="49"/>
  <c r="K211" i="49" s="1"/>
  <c r="J211" i="49"/>
  <c r="I212" i="49"/>
  <c r="K212" i="49" s="1"/>
  <c r="J212" i="49"/>
  <c r="I213" i="49"/>
  <c r="K213" i="49" s="1"/>
  <c r="J213" i="49"/>
  <c r="J187" i="49"/>
  <c r="I187" i="49"/>
  <c r="K187" i="49" s="1"/>
  <c r="J186" i="49"/>
  <c r="I186" i="49"/>
  <c r="K186" i="49" s="1"/>
  <c r="I168" i="49"/>
  <c r="K168" i="49" s="1"/>
  <c r="J168" i="49"/>
  <c r="I169" i="49"/>
  <c r="K169" i="49" s="1"/>
  <c r="J169" i="49"/>
  <c r="I170" i="49"/>
  <c r="K170" i="49" s="1"/>
  <c r="J170" i="49"/>
  <c r="I171" i="49"/>
  <c r="K171" i="49" s="1"/>
  <c r="J171" i="49"/>
  <c r="I172" i="49"/>
  <c r="K172" i="49" s="1"/>
  <c r="J172" i="49"/>
  <c r="I173" i="49"/>
  <c r="K173" i="49" s="1"/>
  <c r="J173" i="49"/>
  <c r="I174" i="49"/>
  <c r="K174" i="49" s="1"/>
  <c r="J174" i="49"/>
  <c r="I175" i="49"/>
  <c r="K175" i="49" s="1"/>
  <c r="J175" i="49"/>
  <c r="I176" i="49"/>
  <c r="K176" i="49" s="1"/>
  <c r="J176" i="49"/>
  <c r="I177" i="49"/>
  <c r="K177" i="49" s="1"/>
  <c r="J177" i="49"/>
  <c r="I178" i="49"/>
  <c r="K178" i="49" s="1"/>
  <c r="J178" i="49"/>
  <c r="I179" i="49"/>
  <c r="K179" i="49" s="1"/>
  <c r="J179" i="49"/>
  <c r="I180" i="49"/>
  <c r="K180" i="49" s="1"/>
  <c r="J180" i="49"/>
  <c r="I181" i="49"/>
  <c r="K181" i="49" s="1"/>
  <c r="J181" i="49"/>
  <c r="I182" i="49"/>
  <c r="K182" i="49" s="1"/>
  <c r="J182" i="49"/>
  <c r="I183" i="49"/>
  <c r="K183" i="49" s="1"/>
  <c r="J183" i="49"/>
  <c r="I164" i="49"/>
  <c r="K164" i="49" s="1"/>
  <c r="J164" i="49"/>
  <c r="I158" i="49"/>
  <c r="K158" i="49" s="1"/>
  <c r="J158" i="49"/>
  <c r="I144" i="49"/>
  <c r="K144" i="49" s="1"/>
  <c r="J144" i="49"/>
  <c r="I145" i="49"/>
  <c r="K145" i="49" s="1"/>
  <c r="J145" i="49"/>
  <c r="I146" i="49"/>
  <c r="K146" i="49" s="1"/>
  <c r="J146" i="49"/>
  <c r="I147" i="49"/>
  <c r="K147" i="49" s="1"/>
  <c r="J147" i="49"/>
  <c r="I148" i="49"/>
  <c r="K148" i="49" s="1"/>
  <c r="J148" i="49"/>
  <c r="I133" i="49"/>
  <c r="K133" i="49" s="1"/>
  <c r="J133" i="49"/>
  <c r="I134" i="49"/>
  <c r="K134" i="49" s="1"/>
  <c r="J134" i="49"/>
  <c r="I122" i="49"/>
  <c r="K122" i="49" s="1"/>
  <c r="J122" i="49"/>
  <c r="I123" i="49"/>
  <c r="K123" i="49" s="1"/>
  <c r="J123" i="49"/>
  <c r="I124" i="49"/>
  <c r="K124" i="49" s="1"/>
  <c r="J124" i="49"/>
  <c r="I125" i="49"/>
  <c r="K125" i="49" s="1"/>
  <c r="J125" i="49"/>
  <c r="I126" i="49"/>
  <c r="K126" i="49" s="1"/>
  <c r="J126" i="49"/>
  <c r="I127" i="49"/>
  <c r="K127" i="49" s="1"/>
  <c r="J127" i="49"/>
  <c r="I128" i="49"/>
  <c r="K128" i="49" s="1"/>
  <c r="J128" i="49"/>
  <c r="I129" i="49"/>
  <c r="K129" i="49" s="1"/>
  <c r="J129" i="49"/>
  <c r="I130" i="49"/>
  <c r="K130" i="49" s="1"/>
  <c r="J130" i="49"/>
  <c r="I152" i="49"/>
  <c r="K152" i="49" s="1"/>
  <c r="J152" i="49"/>
  <c r="I153" i="49"/>
  <c r="K153" i="49" s="1"/>
  <c r="J153" i="49"/>
  <c r="I154" i="49"/>
  <c r="K154" i="49" s="1"/>
  <c r="J154" i="49"/>
  <c r="I140" i="49"/>
  <c r="K140" i="49" s="1"/>
  <c r="J140" i="49"/>
  <c r="I121" i="49"/>
  <c r="K121" i="49" s="1"/>
  <c r="J121" i="49"/>
  <c r="I132" i="49"/>
  <c r="K132" i="49" s="1"/>
  <c r="J132" i="49"/>
  <c r="J100" i="49"/>
  <c r="H101" i="49" s="1"/>
  <c r="H102" i="49" s="1"/>
  <c r="J167" i="49"/>
  <c r="I167" i="49"/>
  <c r="K167" i="49" s="1"/>
  <c r="J163" i="49"/>
  <c r="I163" i="49"/>
  <c r="K163" i="49" s="1"/>
  <c r="J160" i="49"/>
  <c r="I160" i="49"/>
  <c r="K160" i="49" s="1"/>
  <c r="J159" i="49"/>
  <c r="I159" i="49"/>
  <c r="K159" i="49" s="1"/>
  <c r="J157" i="49"/>
  <c r="I157" i="49"/>
  <c r="K157" i="49" s="1"/>
  <c r="J151" i="49"/>
  <c r="I151" i="49"/>
  <c r="K151" i="49" s="1"/>
  <c r="J143" i="49"/>
  <c r="I143" i="49"/>
  <c r="K143" i="49" s="1"/>
  <c r="J139" i="49"/>
  <c r="I139" i="49"/>
  <c r="K139" i="49" s="1"/>
  <c r="J138" i="49"/>
  <c r="I138" i="49"/>
  <c r="K138" i="49" s="1"/>
  <c r="J137" i="49"/>
  <c r="I137" i="49"/>
  <c r="K137" i="49" s="1"/>
  <c r="J296" i="49"/>
  <c r="I296" i="49"/>
  <c r="K296" i="49" s="1"/>
  <c r="J292" i="49"/>
  <c r="I292" i="49"/>
  <c r="K292" i="49" s="1"/>
  <c r="J289" i="49"/>
  <c r="I289" i="49"/>
  <c r="K289" i="49" s="1"/>
  <c r="H109" i="49" l="1"/>
  <c r="J209" i="49"/>
  <c r="K209" i="49"/>
  <c r="K185" i="49"/>
  <c r="J185" i="49"/>
  <c r="J194" i="49"/>
  <c r="K194" i="49"/>
  <c r="J120" i="49"/>
  <c r="K120" i="49"/>
  <c r="J102" i="49"/>
  <c r="H103" i="49"/>
  <c r="J101" i="49"/>
  <c r="J156" i="49"/>
  <c r="J290" i="49"/>
  <c r="J136" i="49"/>
  <c r="K142" i="49"/>
  <c r="J150" i="49"/>
  <c r="K166" i="49"/>
  <c r="J131" i="49"/>
  <c r="J166" i="49"/>
  <c r="J142" i="49"/>
  <c r="J162" i="49"/>
  <c r="K150" i="49"/>
  <c r="K162" i="49"/>
  <c r="K131" i="49"/>
  <c r="K156" i="49"/>
  <c r="K136" i="49"/>
  <c r="K290" i="49"/>
  <c r="K293" i="49"/>
  <c r="J293" i="49"/>
  <c r="J286" i="49"/>
  <c r="K286" i="49"/>
  <c r="J105" i="49" l="1"/>
  <c r="J103" i="49"/>
  <c r="H104" i="49" s="1"/>
  <c r="K224" i="49"/>
  <c r="A227" i="49"/>
  <c r="A228" i="49"/>
  <c r="A229" i="49"/>
  <c r="A230" i="49"/>
  <c r="A231" i="49"/>
  <c r="A232" i="49"/>
  <c r="I232" i="49"/>
  <c r="K232" i="49" s="1"/>
  <c r="J232" i="49"/>
  <c r="A233" i="49"/>
  <c r="A234" i="49"/>
  <c r="A235" i="49"/>
  <c r="A236" i="49"/>
  <c r="A237" i="49"/>
  <c r="A254" i="49"/>
  <c r="I254" i="49"/>
  <c r="K254" i="49" s="1"/>
  <c r="J254" i="49"/>
  <c r="A255" i="49"/>
  <c r="A256" i="49"/>
  <c r="A257" i="49"/>
  <c r="A258" i="49"/>
  <c r="A259" i="49"/>
  <c r="I259" i="49"/>
  <c r="K259" i="49" s="1"/>
  <c r="J259" i="49"/>
  <c r="A260" i="49"/>
  <c r="A261" i="49"/>
  <c r="A262" i="49"/>
  <c r="A263" i="49"/>
  <c r="A264" i="49"/>
  <c r="I264" i="49"/>
  <c r="K264" i="49" s="1"/>
  <c r="J264" i="49"/>
  <c r="A265" i="49"/>
  <c r="A266" i="49"/>
  <c r="A267" i="49"/>
  <c r="I267" i="49"/>
  <c r="K267" i="49" s="1"/>
  <c r="J267" i="49"/>
  <c r="A268" i="49"/>
  <c r="A269" i="49"/>
  <c r="A270" i="49"/>
  <c r="A271" i="49"/>
  <c r="A272" i="49"/>
  <c r="A273" i="49"/>
  <c r="I273" i="49"/>
  <c r="K273" i="49" s="1"/>
  <c r="J273" i="49"/>
  <c r="A274" i="49"/>
  <c r="A275" i="49"/>
  <c r="A276" i="49"/>
  <c r="A277" i="49"/>
  <c r="A278" i="49"/>
  <c r="A285" i="49"/>
  <c r="I285" i="49"/>
  <c r="K285" i="49" s="1"/>
  <c r="J285" i="49"/>
  <c r="I298" i="49"/>
  <c r="H106" i="49" l="1"/>
  <c r="J104" i="49"/>
  <c r="K274" i="49"/>
  <c r="J268" i="49"/>
  <c r="K265" i="49"/>
  <c r="J260" i="49"/>
  <c r="K255" i="49"/>
  <c r="J233" i="49"/>
  <c r="K227" i="49"/>
  <c r="J274" i="49"/>
  <c r="K268" i="49"/>
  <c r="J265" i="49"/>
  <c r="K260" i="49"/>
  <c r="J255" i="49"/>
  <c r="K233" i="49"/>
  <c r="J227" i="49"/>
  <c r="J298" i="49" s="1"/>
  <c r="K298" i="49" l="1"/>
  <c r="A298" i="49" s="1"/>
  <c r="A150" i="49"/>
  <c r="A156" i="49"/>
  <c r="A141" i="49"/>
  <c r="A132" i="49"/>
  <c r="A120" i="49"/>
  <c r="J215" i="49" l="1"/>
  <c r="B32" i="52" l="1"/>
  <c r="B23" i="52"/>
  <c r="B9" i="52"/>
  <c r="H113" i="49"/>
  <c r="B53" i="52" s="1"/>
  <c r="G13" i="49"/>
  <c r="B31" i="52" s="1"/>
  <c r="B52" i="52"/>
  <c r="B51" i="52"/>
  <c r="B49" i="52"/>
  <c r="B48" i="52"/>
  <c r="B46" i="52"/>
  <c r="B44" i="52"/>
  <c r="B42" i="52"/>
  <c r="B40" i="52"/>
  <c r="B39" i="52"/>
  <c r="B37" i="52"/>
  <c r="B36" i="52"/>
  <c r="B35" i="52"/>
  <c r="B33" i="52"/>
  <c r="B30" i="52"/>
  <c r="B29" i="52"/>
  <c r="B28" i="52"/>
  <c r="B26" i="52"/>
  <c r="B24" i="52"/>
  <c r="B21" i="52"/>
  <c r="B20" i="52"/>
  <c r="B18" i="52"/>
  <c r="B17" i="52"/>
  <c r="B16" i="52"/>
  <c r="B14" i="52"/>
  <c r="B12" i="52"/>
  <c r="B11" i="52"/>
  <c r="B10" i="52"/>
  <c r="B8" i="52"/>
  <c r="B7" i="52"/>
  <c r="B6" i="52"/>
  <c r="B5" i="52"/>
  <c r="B4" i="52"/>
  <c r="B3" i="52"/>
  <c r="B2" i="52"/>
  <c r="B1" i="52"/>
  <c r="K215" i="49" l="1"/>
  <c r="J300" i="49" s="1"/>
  <c r="B47" i="52"/>
  <c r="B13" i="52"/>
  <c r="B43" i="52"/>
  <c r="B34" i="52"/>
  <c r="B15" i="52"/>
  <c r="B19" i="52"/>
  <c r="B41" i="52"/>
  <c r="B45" i="52"/>
  <c r="B25" i="52"/>
  <c r="B38" i="52"/>
  <c r="B22" i="52"/>
  <c r="B27" i="52"/>
  <c r="C299" i="49" l="1"/>
  <c r="B55" i="52" l="1"/>
  <c r="C301" i="49" l="1"/>
  <c r="B50" i="52" s="1"/>
  <c r="B54" i="52" l="1"/>
  <c r="B56" i="52"/>
</calcChain>
</file>

<file path=xl/sharedStrings.xml><?xml version="1.0" encoding="utf-8"?>
<sst xmlns="http://schemas.openxmlformats.org/spreadsheetml/2006/main" count="1829" uniqueCount="1350">
  <si>
    <t>DATA :</t>
  </si>
  <si>
    <t>ITEM</t>
  </si>
  <si>
    <t>DISCRIMINAÇÃO</t>
  </si>
  <si>
    <t>UNID.</t>
  </si>
  <si>
    <t>QUANT.</t>
  </si>
  <si>
    <t>1.1</t>
  </si>
  <si>
    <t>2.1</t>
  </si>
  <si>
    <t>1.2</t>
  </si>
  <si>
    <t>1.3</t>
  </si>
  <si>
    <t>1.4</t>
  </si>
  <si>
    <t>4.1</t>
  </si>
  <si>
    <t>CUSTO TOTAL</t>
  </si>
  <si>
    <t>PREÇO TOTAL</t>
  </si>
  <si>
    <t>BDI</t>
  </si>
  <si>
    <t>7. ORÇAMENTO ANALÍTICO – RECURSOS FEM</t>
  </si>
  <si>
    <t>3.1</t>
  </si>
  <si>
    <t>3.2</t>
  </si>
  <si>
    <t>3.3</t>
  </si>
  <si>
    <t>1. DADOS CADASTRAIS – PROPONENTE</t>
  </si>
  <si>
    <t>CNPJ</t>
  </si>
  <si>
    <t>ENDEREÇO</t>
  </si>
  <si>
    <t>BAIRRO</t>
  </si>
  <si>
    <t>CIDADE</t>
  </si>
  <si>
    <t>UF</t>
  </si>
  <si>
    <t>CEP</t>
  </si>
  <si>
    <t>PRAÇA DE PAGAMENTO</t>
  </si>
  <si>
    <t>PROFISSÃO</t>
  </si>
  <si>
    <t>MATRÍCULA</t>
  </si>
  <si>
    <t>NOME DO PARTÍCIPE</t>
  </si>
  <si>
    <t>REPRESENTANTE DO PARTÍCIPE</t>
  </si>
  <si>
    <t>3. DADOS CADASTRAIS – COORDENADOR/GESTOR DO PROJETO</t>
  </si>
  <si>
    <t>4. DESCRIÇÃO DO PROJETO</t>
  </si>
  <si>
    <t>TÍTULO DO PROJETO</t>
  </si>
  <si>
    <t>PERÍODO DE EXECUÇÃO</t>
  </si>
  <si>
    <t>INÍCIO</t>
  </si>
  <si>
    <t>TÉRMINO</t>
  </si>
  <si>
    <t>OBRIGAÇÕES DO(S) PARTÍCIPE(S) (SE HOUVER)</t>
  </si>
  <si>
    <t>5. METAS A SEREM ATINGIDAS – CRONOGRAMA DE EXECUÇÃO</t>
  </si>
  <si>
    <t>ETAPA</t>
  </si>
  <si>
    <t>INDICADOR FÍSICO</t>
  </si>
  <si>
    <t>PERÍODO</t>
  </si>
  <si>
    <t>6. DATA DE CONCLUSÃO TOTAL DO PROJETO:</t>
  </si>
  <si>
    <t>8. ORÇAMENTO ANALÍTICO – RECURSOS NÃO PROVENIENTES DO FEM</t>
  </si>
  <si>
    <t>ASSINATURA DO REPRESENTANTE</t>
  </si>
  <si>
    <t>10. AUTENTICAÇÃO PELO PROPONENTE</t>
  </si>
  <si>
    <t>9. INVESTIMENTO TOTAL (7+8):</t>
  </si>
  <si>
    <t>________________________________________________________</t>
  </si>
  <si>
    <t>__________________________________________________________</t>
  </si>
  <si>
    <t xml:space="preserve">RECURSOS FEM - TOTAL GERAL COM BDI DE </t>
  </si>
  <si>
    <t>CONTA CORRENTE</t>
  </si>
  <si>
    <t>BANCO</t>
  </si>
  <si>
    <t>AGÊNCIA</t>
  </si>
  <si>
    <t>ESTADO CIVIL</t>
  </si>
  <si>
    <t>PERNAMBUCO</t>
  </si>
  <si>
    <t>2. DADOS CADASTRAIS - OUTROS PARTÍCIPES (SE HOUVER)</t>
  </si>
  <si>
    <t>NOME DO COORDENADOR/GESTOR DO PROJETO</t>
  </si>
  <si>
    <t>E-MAIL DO COORDENADOR/GESTOR DO PROJETO</t>
  </si>
  <si>
    <t>E-MAIL DO REPRESENTANTE DO PARTÍCIPE</t>
  </si>
  <si>
    <t>IDENTIFICAÇÃO DO OBJETO</t>
  </si>
  <si>
    <t>Nº PTM</t>
  </si>
  <si>
    <t>JUSTIFICATIVA DO PROJETO</t>
  </si>
  <si>
    <t>ESPECIFICAÇÃO DA META</t>
  </si>
  <si>
    <t>PREÇO UNITÁRIO</t>
  </si>
  <si>
    <t>4.2</t>
  </si>
  <si>
    <t>4.3</t>
  </si>
  <si>
    <t>2.2</t>
  </si>
  <si>
    <t>TABELA ADOTADA</t>
  </si>
  <si>
    <t>2.3</t>
  </si>
  <si>
    <t>2.4</t>
  </si>
  <si>
    <t>5.1</t>
  </si>
  <si>
    <t>6.1</t>
  </si>
  <si>
    <t>6.2</t>
  </si>
  <si>
    <t>6.3</t>
  </si>
  <si>
    <t>6.4</t>
  </si>
  <si>
    <t>CÓDIGO E DATA</t>
  </si>
  <si>
    <t>7.1</t>
  </si>
  <si>
    <t>7.2</t>
  </si>
  <si>
    <t>7.3</t>
  </si>
  <si>
    <t>7.4</t>
  </si>
  <si>
    <t>...</t>
  </si>
  <si>
    <t xml:space="preserve">RECURSOS FEM - TOTAL GERAL DE RECURSOS NÃO PROVENIENTES DO FEM COM BDI DE </t>
  </si>
  <si>
    <t>NOME</t>
  </si>
  <si>
    <t>REPRESENTANTE</t>
  </si>
  <si>
    <t>CPF</t>
  </si>
  <si>
    <t>E-MAIL DO REPRESENTANTE</t>
  </si>
  <si>
    <t>IDENTIDADE</t>
  </si>
  <si>
    <t>CARGO/FUNÇÃO</t>
  </si>
  <si>
    <t>CNPJ DO PARTÍCIPE</t>
  </si>
  <si>
    <t>ENDEREÇO DO PARTÍCIPE</t>
  </si>
  <si>
    <t>BAIRRO DO PARTÍCIPE</t>
  </si>
  <si>
    <t>CIDADE DO PARTÍCIPE</t>
  </si>
  <si>
    <t>UF DO PARTÍCIPE</t>
  </si>
  <si>
    <t>CEP DO PART</t>
  </si>
  <si>
    <t>CPF DO PARTÍCIPE</t>
  </si>
  <si>
    <t>IDENTIDADE DO PART</t>
  </si>
  <si>
    <t>ESTADO CIVIL DO PART</t>
  </si>
  <si>
    <t>PROFISSÃO DO PARTÍCIPE</t>
  </si>
  <si>
    <t>CARGO/FUNÇÃO DO PART</t>
  </si>
  <si>
    <t>MATRÍCULA DO PARTÍCIPE</t>
  </si>
  <si>
    <t>Abreu e Lima</t>
  </si>
  <si>
    <t>Afogados da Ingazeira</t>
  </si>
  <si>
    <t xml:space="preserve">Afrânio </t>
  </si>
  <si>
    <t>Agrestina</t>
  </si>
  <si>
    <t>Água Preta</t>
  </si>
  <si>
    <t xml:space="preserve">Águas Belas </t>
  </si>
  <si>
    <t xml:space="preserve">Alagoinha </t>
  </si>
  <si>
    <t>Aliança</t>
  </si>
  <si>
    <t>Altinho</t>
  </si>
  <si>
    <t>Amaraji</t>
  </si>
  <si>
    <t xml:space="preserve">Angelim </t>
  </si>
  <si>
    <t>Araçoiaba</t>
  </si>
  <si>
    <t xml:space="preserve">Araripina </t>
  </si>
  <si>
    <t xml:space="preserve">Arcoverde </t>
  </si>
  <si>
    <t>Barra de Guabiraba</t>
  </si>
  <si>
    <t>Barreiros</t>
  </si>
  <si>
    <t>Belém de Maria</t>
  </si>
  <si>
    <t xml:space="preserve">Belém do São Francisco </t>
  </si>
  <si>
    <t>Belo Jardim</t>
  </si>
  <si>
    <t xml:space="preserve">Betânia </t>
  </si>
  <si>
    <t xml:space="preserve">Bezerros </t>
  </si>
  <si>
    <t xml:space="preserve">Bodocó </t>
  </si>
  <si>
    <t xml:space="preserve">Bom Conselho </t>
  </si>
  <si>
    <t>Bom Jardim</t>
  </si>
  <si>
    <t>Bonito</t>
  </si>
  <si>
    <t xml:space="preserve">Brejão </t>
  </si>
  <si>
    <t xml:space="preserve">Brejinho </t>
  </si>
  <si>
    <t>Brejo da Madre de Deus</t>
  </si>
  <si>
    <t>Buenos Aires</t>
  </si>
  <si>
    <t xml:space="preserve">Buíque </t>
  </si>
  <si>
    <t>Cabo de Sto Agostinho</t>
  </si>
  <si>
    <t xml:space="preserve">Cabrobó </t>
  </si>
  <si>
    <t>Cachoeirinha</t>
  </si>
  <si>
    <t xml:space="preserve">Caetés  </t>
  </si>
  <si>
    <t xml:space="preserve">Calçado </t>
  </si>
  <si>
    <t xml:space="preserve">Calumbi </t>
  </si>
  <si>
    <t>Camaragibe</t>
  </si>
  <si>
    <t>Camocim de São Félix</t>
  </si>
  <si>
    <t>Camutanga</t>
  </si>
  <si>
    <t xml:space="preserve">Canhotinho </t>
  </si>
  <si>
    <t xml:space="preserve">Capoeiras </t>
  </si>
  <si>
    <t xml:space="preserve">Carnaíba </t>
  </si>
  <si>
    <t xml:space="preserve">Carnaubeira da Penha </t>
  </si>
  <si>
    <t>Carpina</t>
  </si>
  <si>
    <t>Caruaru</t>
  </si>
  <si>
    <t>Casinhas</t>
  </si>
  <si>
    <t>Catende</t>
  </si>
  <si>
    <t xml:space="preserve">Cedro </t>
  </si>
  <si>
    <t>Chã de Alegria</t>
  </si>
  <si>
    <t>Chã Grande</t>
  </si>
  <si>
    <t>Condado</t>
  </si>
  <si>
    <t xml:space="preserve">Correntes </t>
  </si>
  <si>
    <t>Cortês</t>
  </si>
  <si>
    <t>Cumaru</t>
  </si>
  <si>
    <t>Cupira</t>
  </si>
  <si>
    <t xml:space="preserve">Custódia </t>
  </si>
  <si>
    <t xml:space="preserve">Dormentes </t>
  </si>
  <si>
    <t>Escada</t>
  </si>
  <si>
    <t xml:space="preserve">Exu </t>
  </si>
  <si>
    <t>Feira Nova</t>
  </si>
  <si>
    <t>Ferreiros</t>
  </si>
  <si>
    <t xml:space="preserve">Flores </t>
  </si>
  <si>
    <t xml:space="preserve">Floresta </t>
  </si>
  <si>
    <t>Frei Miguelinho</t>
  </si>
  <si>
    <t>Gameleira</t>
  </si>
  <si>
    <t xml:space="preserve">Garanhuns </t>
  </si>
  <si>
    <t>Glória do Goitá</t>
  </si>
  <si>
    <t>Goiana</t>
  </si>
  <si>
    <t xml:space="preserve">Granito </t>
  </si>
  <si>
    <t>Gravatá</t>
  </si>
  <si>
    <t xml:space="preserve">Iati </t>
  </si>
  <si>
    <t xml:space="preserve">Ibimirim </t>
  </si>
  <si>
    <t xml:space="preserve">Ibirajuba </t>
  </si>
  <si>
    <t xml:space="preserve">Igarassu </t>
  </si>
  <si>
    <t>Iguaraci</t>
  </si>
  <si>
    <t xml:space="preserve">Inajá </t>
  </si>
  <si>
    <t xml:space="preserve">Ingazeira </t>
  </si>
  <si>
    <t>Ipojuca</t>
  </si>
  <si>
    <t xml:space="preserve">Ipubi </t>
  </si>
  <si>
    <t>Itacuruba</t>
  </si>
  <si>
    <t xml:space="preserve">Itaíba </t>
  </si>
  <si>
    <t>Itamaracá</t>
  </si>
  <si>
    <t>Itambé</t>
  </si>
  <si>
    <t xml:space="preserve">Itapetim </t>
  </si>
  <si>
    <t>Itapissuma</t>
  </si>
  <si>
    <t>Itaquitinga</t>
  </si>
  <si>
    <t>Jaboatão dos Guararapes</t>
  </si>
  <si>
    <t>Jaqueira</t>
  </si>
  <si>
    <t>Jataúba</t>
  </si>
  <si>
    <t xml:space="preserve">Jatobá </t>
  </si>
  <si>
    <t>João Alfredo</t>
  </si>
  <si>
    <t>Joaquim Nabuco</t>
  </si>
  <si>
    <t xml:space="preserve">Jucati </t>
  </si>
  <si>
    <t xml:space="preserve">JUPI </t>
  </si>
  <si>
    <t xml:space="preserve">Jurema </t>
  </si>
  <si>
    <t>Lagoa do Carro</t>
  </si>
  <si>
    <t>Lagoa do Itaenga</t>
  </si>
  <si>
    <t xml:space="preserve">Lagoa do Ouro </t>
  </si>
  <si>
    <t>Lagoa dos Gatos</t>
  </si>
  <si>
    <t xml:space="preserve">Lagoa Grande </t>
  </si>
  <si>
    <t xml:space="preserve">Lajedo </t>
  </si>
  <si>
    <t>Limoeiro</t>
  </si>
  <si>
    <t>Macaparana</t>
  </si>
  <si>
    <t>Machados</t>
  </si>
  <si>
    <t xml:space="preserve">Manari </t>
  </si>
  <si>
    <t>Maraial</t>
  </si>
  <si>
    <t xml:space="preserve">Mirandiba </t>
  </si>
  <si>
    <t xml:space="preserve">Moreilândia </t>
  </si>
  <si>
    <t>Moreno</t>
  </si>
  <si>
    <t>Nazaré da Mata</t>
  </si>
  <si>
    <t>Olinda</t>
  </si>
  <si>
    <t>Orobó</t>
  </si>
  <si>
    <t xml:space="preserve">Orocó </t>
  </si>
  <si>
    <t xml:space="preserve">Ouricuri </t>
  </si>
  <si>
    <t>Palmares</t>
  </si>
  <si>
    <t xml:space="preserve">Palmeirina </t>
  </si>
  <si>
    <t>Panelas</t>
  </si>
  <si>
    <t>Paranatama</t>
  </si>
  <si>
    <t xml:space="preserve">Parnamirim </t>
  </si>
  <si>
    <t>Passira</t>
  </si>
  <si>
    <t>Paudalho</t>
  </si>
  <si>
    <t>Paulista</t>
  </si>
  <si>
    <t xml:space="preserve">Pedra </t>
  </si>
  <si>
    <t xml:space="preserve">Pesqueira </t>
  </si>
  <si>
    <t xml:space="preserve">Petrolândia </t>
  </si>
  <si>
    <t xml:space="preserve">Petrolina </t>
  </si>
  <si>
    <t xml:space="preserve">Poção </t>
  </si>
  <si>
    <t>Pombos</t>
  </si>
  <si>
    <t>Primavera</t>
  </si>
  <si>
    <t>Quipapá</t>
  </si>
  <si>
    <t xml:space="preserve">Quixaba </t>
  </si>
  <si>
    <t>Recife</t>
  </si>
  <si>
    <t>Riacho das Almas</t>
  </si>
  <si>
    <t>Ribeirão</t>
  </si>
  <si>
    <t>Rio Formoso</t>
  </si>
  <si>
    <t>Sairé</t>
  </si>
  <si>
    <t xml:space="preserve">Salgadinho </t>
  </si>
  <si>
    <t xml:space="preserve">Salgueiro </t>
  </si>
  <si>
    <t xml:space="preserve">Saloá </t>
  </si>
  <si>
    <t xml:space="preserve">Sanharó </t>
  </si>
  <si>
    <t xml:space="preserve">Santa Cruz </t>
  </si>
  <si>
    <t xml:space="preserve">Santa Cruz da Baixa Verde </t>
  </si>
  <si>
    <t>Santa Cruz do Capibaribe</t>
  </si>
  <si>
    <t xml:space="preserve">Santa Filomena </t>
  </si>
  <si>
    <t xml:space="preserve">Santa Maria da Boa Vista </t>
  </si>
  <si>
    <t xml:space="preserve">Santa Maria do Cambucá </t>
  </si>
  <si>
    <t xml:space="preserve">Santa Terezinha </t>
  </si>
  <si>
    <t>São Benedito do Sul</t>
  </si>
  <si>
    <t>São Bento do Una</t>
  </si>
  <si>
    <t>São Caetano</t>
  </si>
  <si>
    <t xml:space="preserve">São João </t>
  </si>
  <si>
    <t>São Joaquim do Monte</t>
  </si>
  <si>
    <t>São José da Coroa Grande</t>
  </si>
  <si>
    <t xml:space="preserve">São José do Belmonte </t>
  </si>
  <si>
    <t xml:space="preserve">São José do Egito </t>
  </si>
  <si>
    <t>São Lourenço da Mata</t>
  </si>
  <si>
    <t>São Vicente Ferrer</t>
  </si>
  <si>
    <t xml:space="preserve">Serra Talhada </t>
  </si>
  <si>
    <t xml:space="preserve">Serrita </t>
  </si>
  <si>
    <t xml:space="preserve">Sertânia </t>
  </si>
  <si>
    <t>Sirinhaém</t>
  </si>
  <si>
    <t xml:space="preserve">Solidão </t>
  </si>
  <si>
    <t>Surubim</t>
  </si>
  <si>
    <t xml:space="preserve">Tabira </t>
  </si>
  <si>
    <t>Tacaimbó</t>
  </si>
  <si>
    <t xml:space="preserve">Tacaratu </t>
  </si>
  <si>
    <t>Tamandaré</t>
  </si>
  <si>
    <t>Taquaritinga do Norte</t>
  </si>
  <si>
    <t xml:space="preserve">Terezinha </t>
  </si>
  <si>
    <t xml:space="preserve">Terra Nova </t>
  </si>
  <si>
    <t>Timbaúba</t>
  </si>
  <si>
    <t>Toritama</t>
  </si>
  <si>
    <t>Tracunhaém</t>
  </si>
  <si>
    <t xml:space="preserve">Trindade </t>
  </si>
  <si>
    <t xml:space="preserve">Triunfo </t>
  </si>
  <si>
    <t xml:space="preserve">Tupanatinga </t>
  </si>
  <si>
    <t>Tuparetama</t>
  </si>
  <si>
    <t xml:space="preserve">Venturosa </t>
  </si>
  <si>
    <t xml:space="preserve">Verdejante </t>
  </si>
  <si>
    <t>Vertente do Lério</t>
  </si>
  <si>
    <t>Vertentes</t>
  </si>
  <si>
    <t>Vicência</t>
  </si>
  <si>
    <t>Vitória de Santo Antão</t>
  </si>
  <si>
    <t>Xexéu</t>
  </si>
  <si>
    <t>ABREU E LIMA</t>
  </si>
  <si>
    <t>AFOGADOS DA INGAZEIRA</t>
  </si>
  <si>
    <t xml:space="preserve">AFRÂNIO </t>
  </si>
  <si>
    <t>AGRESTINA</t>
  </si>
  <si>
    <t>ÁGUA PRETA</t>
  </si>
  <si>
    <t xml:space="preserve">ÁGUAS BELAS </t>
  </si>
  <si>
    <t xml:space="preserve">ALAGOINHA </t>
  </si>
  <si>
    <t>ALIANÇA</t>
  </si>
  <si>
    <t>ALTINHO</t>
  </si>
  <si>
    <t>AMARAJI</t>
  </si>
  <si>
    <t xml:space="preserve">ANGELIM </t>
  </si>
  <si>
    <t>ARAÇOIABA</t>
  </si>
  <si>
    <t xml:space="preserve">ARARIPINA </t>
  </si>
  <si>
    <t xml:space="preserve">ARCOVERDE </t>
  </si>
  <si>
    <t>BARRA DE GUABIRABA</t>
  </si>
  <si>
    <t>BARREIROS</t>
  </si>
  <si>
    <t>BELÉM DE MARIA</t>
  </si>
  <si>
    <t xml:space="preserve">BELÉM DO SÃO FRANCISCO </t>
  </si>
  <si>
    <t>BELO JARDIM</t>
  </si>
  <si>
    <t xml:space="preserve">BETÂNIA </t>
  </si>
  <si>
    <t xml:space="preserve">BEZERROS </t>
  </si>
  <si>
    <t xml:space="preserve">BODOCÓ </t>
  </si>
  <si>
    <t xml:space="preserve">BOM CONSELHO </t>
  </si>
  <si>
    <t>BOM JARDIM</t>
  </si>
  <si>
    <t>BONITO</t>
  </si>
  <si>
    <t xml:space="preserve">BREJÃO </t>
  </si>
  <si>
    <t xml:space="preserve">BREJINHO </t>
  </si>
  <si>
    <t>BREJO DA MADRE DE DEUS</t>
  </si>
  <si>
    <t>BUENOS AIRES</t>
  </si>
  <si>
    <t xml:space="preserve">BUÍQUE </t>
  </si>
  <si>
    <t>CABO DE STO AGOSTINHO</t>
  </si>
  <si>
    <t xml:space="preserve">CABROBÓ </t>
  </si>
  <si>
    <t>CACHOEIRINHA</t>
  </si>
  <si>
    <t xml:space="preserve">CAETÉS  </t>
  </si>
  <si>
    <t xml:space="preserve">CALÇADO </t>
  </si>
  <si>
    <t xml:space="preserve">CALUMBI </t>
  </si>
  <si>
    <t>CAMARAGIBE</t>
  </si>
  <si>
    <t>CAMOCIM DE SÃO FÉLIX</t>
  </si>
  <si>
    <t>CAMUTANGA</t>
  </si>
  <si>
    <t xml:space="preserve">CANHOTINHO </t>
  </si>
  <si>
    <t xml:space="preserve">CAPOEIRAS </t>
  </si>
  <si>
    <t xml:space="preserve">CARNAÍBA </t>
  </si>
  <si>
    <t xml:space="preserve">CARNAUBEIRA DA PENHA </t>
  </si>
  <si>
    <t>CARPINA</t>
  </si>
  <si>
    <t>CARUARU</t>
  </si>
  <si>
    <t>CASINHAS</t>
  </si>
  <si>
    <t>CATENDE</t>
  </si>
  <si>
    <t xml:space="preserve">CEDRO </t>
  </si>
  <si>
    <t>CHÃ DE ALEGRIA</t>
  </si>
  <si>
    <t>CHÃ GRANDE</t>
  </si>
  <si>
    <t>CONDADO</t>
  </si>
  <si>
    <t xml:space="preserve">CORRENTES </t>
  </si>
  <si>
    <t>CORTÊS</t>
  </si>
  <si>
    <t>CUMARU</t>
  </si>
  <si>
    <t>CUPIRA</t>
  </si>
  <si>
    <t xml:space="preserve">CUSTÓDIA </t>
  </si>
  <si>
    <t xml:space="preserve">DORMENTES </t>
  </si>
  <si>
    <t>ESCADA</t>
  </si>
  <si>
    <t xml:space="preserve">EXU </t>
  </si>
  <si>
    <t>FEIRA NOVA</t>
  </si>
  <si>
    <t>FERREIROS</t>
  </si>
  <si>
    <t xml:space="preserve">FLORES </t>
  </si>
  <si>
    <t xml:space="preserve">FLORESTA </t>
  </si>
  <si>
    <t>FREI MIGUELINHO</t>
  </si>
  <si>
    <t>GAMELEIRA</t>
  </si>
  <si>
    <t xml:space="preserve">GARANHUNS </t>
  </si>
  <si>
    <t>GLÓRIA DO GOITÁ</t>
  </si>
  <si>
    <t>GOIANA</t>
  </si>
  <si>
    <t xml:space="preserve">GRANITO </t>
  </si>
  <si>
    <t>GRAVATÁ</t>
  </si>
  <si>
    <t xml:space="preserve">IATI </t>
  </si>
  <si>
    <t xml:space="preserve">IBIMIRIM </t>
  </si>
  <si>
    <t xml:space="preserve">IBIRAJUBA </t>
  </si>
  <si>
    <t xml:space="preserve">IGARASSU </t>
  </si>
  <si>
    <t>IGUARACI</t>
  </si>
  <si>
    <t xml:space="preserve">INAJÁ </t>
  </si>
  <si>
    <t xml:space="preserve">INGAZEIRA </t>
  </si>
  <si>
    <t>IPOJUCA</t>
  </si>
  <si>
    <t xml:space="preserve">IPUBI </t>
  </si>
  <si>
    <t>ITACURUBA</t>
  </si>
  <si>
    <t xml:space="preserve">ITAÍBA </t>
  </si>
  <si>
    <t>ITAMARACÁ</t>
  </si>
  <si>
    <t>ITAMBÉ</t>
  </si>
  <si>
    <t xml:space="preserve">ITAPETIM </t>
  </si>
  <si>
    <t>ITAPISSUMA</t>
  </si>
  <si>
    <t>ITAQUITINGA</t>
  </si>
  <si>
    <t>JABOATÃO DOS GUARARAPES</t>
  </si>
  <si>
    <t>JAQUEIRA</t>
  </si>
  <si>
    <t>JATAÚBA</t>
  </si>
  <si>
    <t xml:space="preserve">JATOBÁ </t>
  </si>
  <si>
    <t>JOÃO ALFREDO</t>
  </si>
  <si>
    <t>JOAQUIM NABUCO</t>
  </si>
  <si>
    <t xml:space="preserve">JUCATI </t>
  </si>
  <si>
    <t xml:space="preserve">JUREMA </t>
  </si>
  <si>
    <t>LAGOA DO CARRO</t>
  </si>
  <si>
    <t>LAGOA DO ITAENGA</t>
  </si>
  <si>
    <t xml:space="preserve">LAGOA DO OURO </t>
  </si>
  <si>
    <t>LAGOA DOS GATOS</t>
  </si>
  <si>
    <t xml:space="preserve">LAGOA GRANDE </t>
  </si>
  <si>
    <t xml:space="preserve">LAJEDO </t>
  </si>
  <si>
    <t>LIMOEIRO</t>
  </si>
  <si>
    <t>MACAPARANA</t>
  </si>
  <si>
    <t>MACHADOS</t>
  </si>
  <si>
    <t xml:space="preserve">MANARI </t>
  </si>
  <si>
    <t>MARAIAL</t>
  </si>
  <si>
    <t xml:space="preserve">MIRANDIBA </t>
  </si>
  <si>
    <t xml:space="preserve">MOREILÂNDIA </t>
  </si>
  <si>
    <t>MORENO</t>
  </si>
  <si>
    <t>NAZARÉ DA MATA</t>
  </si>
  <si>
    <t>OLINDA</t>
  </si>
  <si>
    <t>OROBÓ</t>
  </si>
  <si>
    <t xml:space="preserve">OROCÓ </t>
  </si>
  <si>
    <t xml:space="preserve">OURICURI </t>
  </si>
  <si>
    <t>PALMARES</t>
  </si>
  <si>
    <t xml:space="preserve">PALMEIRINA </t>
  </si>
  <si>
    <t>PANELAS</t>
  </si>
  <si>
    <t>PARANATAMA</t>
  </si>
  <si>
    <t xml:space="preserve">PARNAMIRIM </t>
  </si>
  <si>
    <t>PASSIRA</t>
  </si>
  <si>
    <t>PAUDALHO</t>
  </si>
  <si>
    <t>PAULISTA</t>
  </si>
  <si>
    <t xml:space="preserve">PEDRA </t>
  </si>
  <si>
    <t xml:space="preserve">PESQUEIRA </t>
  </si>
  <si>
    <t xml:space="preserve">PETROLÂNDIA </t>
  </si>
  <si>
    <t xml:space="preserve">PETROLINA </t>
  </si>
  <si>
    <t xml:space="preserve">POÇÃO </t>
  </si>
  <si>
    <t>POMBOS</t>
  </si>
  <si>
    <t>PRIMAVERA</t>
  </si>
  <si>
    <t>QUIPAPÁ</t>
  </si>
  <si>
    <t xml:space="preserve">QUIXABA </t>
  </si>
  <si>
    <t>RECIFE</t>
  </si>
  <si>
    <t>RIACHO DAS ALMAS</t>
  </si>
  <si>
    <t>RIBEIRÃO</t>
  </si>
  <si>
    <t>RIO FORMOSO</t>
  </si>
  <si>
    <t>SAIRÉ</t>
  </si>
  <si>
    <t xml:space="preserve">SALGADINHO </t>
  </si>
  <si>
    <t xml:space="preserve">SALGUEIRO </t>
  </si>
  <si>
    <t xml:space="preserve">SALOÁ </t>
  </si>
  <si>
    <t xml:space="preserve">SANHARÓ </t>
  </si>
  <si>
    <t xml:space="preserve">SANTA CRUZ </t>
  </si>
  <si>
    <t xml:space="preserve">SANTA CRUZ DA BAIXA VERDE </t>
  </si>
  <si>
    <t>SANTA CRUZ DO CAPIBARIBE</t>
  </si>
  <si>
    <t xml:space="preserve">SANTA FILOMENA </t>
  </si>
  <si>
    <t xml:space="preserve">SANTA MARIA DA BOA VISTA </t>
  </si>
  <si>
    <t xml:space="preserve">SANTA MARIA DO CAMBUCÁ </t>
  </si>
  <si>
    <t xml:space="preserve">SANTA TEREZINHA </t>
  </si>
  <si>
    <t>SÃO BENEDITO DO SUL</t>
  </si>
  <si>
    <t>SÃO BENTO DO UNA</t>
  </si>
  <si>
    <t>SÃO CAETANO</t>
  </si>
  <si>
    <t xml:space="preserve">SÃO JOÃO </t>
  </si>
  <si>
    <t>SÃO JOAQUIM DO MONTE</t>
  </si>
  <si>
    <t>SÃO JOSÉ DA COROA GRANDE</t>
  </si>
  <si>
    <t xml:space="preserve">SÃO JOSÉ DO BELMONTE </t>
  </si>
  <si>
    <t xml:space="preserve">SÃO JOSÉ DO EGITO </t>
  </si>
  <si>
    <t>SÃO LOURENÇO DA MATA</t>
  </si>
  <si>
    <t>SÃO VICENTE FERRER</t>
  </si>
  <si>
    <t xml:space="preserve">SERRA TALHADA </t>
  </si>
  <si>
    <t xml:space="preserve">SERRITA </t>
  </si>
  <si>
    <t xml:space="preserve">SERTÂNIA </t>
  </si>
  <si>
    <t>SIRINHAÉM</t>
  </si>
  <si>
    <t xml:space="preserve">SOLIDÃO </t>
  </si>
  <si>
    <t>SURUBIM</t>
  </si>
  <si>
    <t xml:space="preserve">TABIRA </t>
  </si>
  <si>
    <t>TACAIMBÓ</t>
  </si>
  <si>
    <t xml:space="preserve">TACARATU </t>
  </si>
  <si>
    <t>TAMANDARÉ</t>
  </si>
  <si>
    <t>TAQUARITINGA DO NORTE</t>
  </si>
  <si>
    <t xml:space="preserve">TEREZINHA </t>
  </si>
  <si>
    <t xml:space="preserve">TERRA NOVA </t>
  </si>
  <si>
    <t>TIMBAÚBA</t>
  </si>
  <si>
    <t>TORITAMA</t>
  </si>
  <si>
    <t>TRACUNHAÉM</t>
  </si>
  <si>
    <t xml:space="preserve">TRINDADE </t>
  </si>
  <si>
    <t xml:space="preserve">TRIUNFO </t>
  </si>
  <si>
    <t xml:space="preserve">TUPANATINGA </t>
  </si>
  <si>
    <t>TUPARETAMA</t>
  </si>
  <si>
    <t xml:space="preserve">VENTUROSA </t>
  </si>
  <si>
    <t xml:space="preserve">VERDEJANTE </t>
  </si>
  <si>
    <t>VERTENTE DO LÉRIO</t>
  </si>
  <si>
    <t>VERTENTES</t>
  </si>
  <si>
    <t>VICÊNCIA</t>
  </si>
  <si>
    <t>VITÓRIA DE SANTO ANTÃO</t>
  </si>
  <si>
    <t>XEXÉU</t>
  </si>
  <si>
    <t>Solteiro</t>
  </si>
  <si>
    <t>Casado</t>
  </si>
  <si>
    <t>Separado/Divorciado</t>
  </si>
  <si>
    <t>Viúvo</t>
  </si>
  <si>
    <t>União Estável</t>
  </si>
  <si>
    <t>Cód.1</t>
  </si>
  <si>
    <t>Banco</t>
  </si>
  <si>
    <t>Sigla</t>
  </si>
  <si>
    <t>Competência</t>
  </si>
  <si>
    <t>Website</t>
  </si>
  <si>
    <t>Banco do Brasil</t>
  </si>
  <si>
    <t>BB</t>
  </si>
  <si>
    <t>Federal</t>
  </si>
  <si>
    <t>www.bb.com.br</t>
  </si>
  <si>
    <t>Banco Central do Brasil</t>
  </si>
  <si>
    <t>BACEN</t>
  </si>
  <si>
    <t>www.bcb.gov.br</t>
  </si>
  <si>
    <t>Banco da Amazônia</t>
  </si>
  <si>
    <t>BASA</t>
  </si>
  <si>
    <t>www.basa.com.br</t>
  </si>
  <si>
    <t>Banco do Nordeste do Brasil</t>
  </si>
  <si>
    <t>BNB</t>
  </si>
  <si>
    <t>www.bnb.gov.br</t>
  </si>
  <si>
    <t>Banco Nacional de Desenvolvimento Econômico e Social</t>
  </si>
  <si>
    <t>BNDES</t>
  </si>
  <si>
    <t>www.bndes.gov.br</t>
  </si>
  <si>
    <t>Caixa Econômica Federal</t>
  </si>
  <si>
    <t>CEF</t>
  </si>
  <si>
    <t>www.caixa.gov.br</t>
  </si>
  <si>
    <t>Banco Regional de Desenvolvimento do Extremo Sul</t>
  </si>
  <si>
    <t>BRDE</t>
  </si>
  <si>
    <t>www.brde.com.br</t>
  </si>
  <si>
    <t>Banco de Desenvolvimento do Espírito Santo</t>
  </si>
  <si>
    <t>BANDES</t>
  </si>
  <si>
    <t>Estadual</t>
  </si>
  <si>
    <t>www.bandes.com.br</t>
  </si>
  <si>
    <t>Banco de Desenvolvimento de Minas Gerais</t>
  </si>
  <si>
    <t>BDMG</t>
  </si>
  <si>
    <t>www.bdmg.mg.gov.br</t>
  </si>
  <si>
    <t>Banco de Desenvolvimento do Paraná</t>
  </si>
  <si>
    <t>BADEP</t>
  </si>
  <si>
    <t>www.badep.pr.gov.br</t>
  </si>
  <si>
    <t>Banco de Brasília</t>
  </si>
  <si>
    <t>BRB</t>
  </si>
  <si>
    <t>Distrital</t>
  </si>
  <si>
    <t>www.brb.com.br</t>
  </si>
  <si>
    <t>Banco do Estado de Sergipe</t>
  </si>
  <si>
    <t>Banese</t>
  </si>
  <si>
    <t>www.banese.com.br</t>
  </si>
  <si>
    <t>Banco do Estado do Espírito Santo</t>
  </si>
  <si>
    <t>Banestes</t>
  </si>
  <si>
    <t>www.banestes.com.br</t>
  </si>
  <si>
    <t>Banco do Estado do Pará</t>
  </si>
  <si>
    <t>Banpará</t>
  </si>
  <si>
    <t>www.banparanet.com.br</t>
  </si>
  <si>
    <t>Banco do Estado do Rio Grande do Sul</t>
  </si>
  <si>
    <t>Banrisul</t>
  </si>
  <si>
    <t>www.banrisul.com.br</t>
  </si>
  <si>
    <t>Banco Alfa</t>
  </si>
  <si>
    <t>Alfa</t>
  </si>
  <si>
    <t>www.alfanet.b.br</t>
  </si>
  <si>
    <t>Banco Banif</t>
  </si>
  <si>
    <t>Banif</t>
  </si>
  <si>
    <t>www.bancobanif.com.br</t>
  </si>
  <si>
    <t>Banco BBM</t>
  </si>
  <si>
    <t>BBM</t>
  </si>
  <si>
    <t>www.bancobbm.com.br</t>
  </si>
  <si>
    <t>Banco BMG</t>
  </si>
  <si>
    <t>BMG</t>
  </si>
  <si>
    <t>www.bancobmg.com.br</t>
  </si>
  <si>
    <t>Banco Bonsucesso</t>
  </si>
  <si>
    <t>Bonsucesso</t>
  </si>
  <si>
    <t>www.bancobonsucesso.com.br</t>
  </si>
  <si>
    <t>Banco BTG Pactual</t>
  </si>
  <si>
    <t>BTG</t>
  </si>
  <si>
    <t>www.btgpactual.com.br</t>
  </si>
  <si>
    <t>Banco Cacique</t>
  </si>
  <si>
    <t>Cacique</t>
  </si>
  <si>
    <t>www.bancocacique.com.br</t>
  </si>
  <si>
    <t>Banco Caixa Geral</t>
  </si>
  <si>
    <t>Caixa geral</t>
  </si>
  <si>
    <t>Banco Citibank</t>
  </si>
  <si>
    <t>Citibank</t>
  </si>
  <si>
    <t>www.citibank.com.br</t>
  </si>
  <si>
    <t>Banco Credibel</t>
  </si>
  <si>
    <t>Credibel</t>
  </si>
  <si>
    <t>www.credibel.com.br</t>
  </si>
  <si>
    <t>Banco Credit Suisse</t>
  </si>
  <si>
    <t>www.credit-suisse.com.br</t>
  </si>
  <si>
    <t>Banco Cruzeiro do Sul</t>
  </si>
  <si>
    <t>Cruzeiro do Sul</t>
  </si>
  <si>
    <t>www.bcsul.com.br</t>
  </si>
  <si>
    <t>Banco Daycoval</t>
  </si>
  <si>
    <t>Daycoval</t>
  </si>
  <si>
    <t>www.bancodaycoval.com.br</t>
  </si>
  <si>
    <t>Banco Fator</t>
  </si>
  <si>
    <t>Fator</t>
  </si>
  <si>
    <t>www.bancofator.com.br</t>
  </si>
  <si>
    <t>Banco Fibra</t>
  </si>
  <si>
    <t>Fibra</t>
  </si>
  <si>
    <t>www.bancofibra.com.br</t>
  </si>
  <si>
    <t>Banco Guanabara</t>
  </si>
  <si>
    <t>Guanabara</t>
  </si>
  <si>
    <t>www.bancoguanabara.com.br</t>
  </si>
  <si>
    <t>Banco Industrial do Brasil</t>
  </si>
  <si>
    <t>BI</t>
  </si>
  <si>
    <t>www.bancoindustrial.com.br</t>
  </si>
  <si>
    <t>Banco Industrial e Comercial</t>
  </si>
  <si>
    <t>BICBANCO</t>
  </si>
  <si>
    <t>www.bicbanco.com.br</t>
  </si>
  <si>
    <t>Banco Intercap</t>
  </si>
  <si>
    <t>Intercap</t>
  </si>
  <si>
    <t>www.intercap.com.br</t>
  </si>
  <si>
    <t>Banco Intermedium</t>
  </si>
  <si>
    <t>Intermedium</t>
  </si>
  <si>
    <t>www.consignadointermedium.com.br</t>
  </si>
  <si>
    <t>Banco Itaú BBA</t>
  </si>
  <si>
    <t>Itaú BBA</t>
  </si>
  <si>
    <t>www.itaubba.com.br</t>
  </si>
  <si>
    <t>Banco ItaúBank</t>
  </si>
  <si>
    <t>ItáuBank</t>
  </si>
  <si>
    <t>www.itaubank.com.br</t>
  </si>
  <si>
    <t>M09</t>
  </si>
  <si>
    <t>Banco Itaucred Financiamentos</t>
  </si>
  <si>
    <t>Itaucred Financiamentos</t>
  </si>
  <si>
    <t>www.itaucred.com.br</t>
  </si>
  <si>
    <t>Banco Mercantil do Brasil</t>
  </si>
  <si>
    <t>BMB</t>
  </si>
  <si>
    <t>www.mercantildobrasil.com.br</t>
  </si>
  <si>
    <t>Banco Modal</t>
  </si>
  <si>
    <t>Modal</t>
  </si>
  <si>
    <t>www.modal.com.br</t>
  </si>
  <si>
    <t>Banco Morada</t>
  </si>
  <si>
    <t>Morada</t>
  </si>
  <si>
    <t>www.bancomorada.com.br</t>
  </si>
  <si>
    <t>Banco Panamericano</t>
  </si>
  <si>
    <t>Panamericano</t>
  </si>
  <si>
    <t>www.panamericano.com.br</t>
  </si>
  <si>
    <t>Banco Paulista</t>
  </si>
  <si>
    <t>www.bancopaulista.com.br</t>
  </si>
  <si>
    <t>Banco Pine</t>
  </si>
  <si>
    <t>Pine</t>
  </si>
  <si>
    <t>www.pine.com.br</t>
  </si>
  <si>
    <t>Banco Prosper</t>
  </si>
  <si>
    <t>Prosper</t>
  </si>
  <si>
    <t>www.bancoprosper.com.br</t>
  </si>
  <si>
    <t>Banco Renner</t>
  </si>
  <si>
    <t>Renner</t>
  </si>
  <si>
    <t>www.bancorenner.com.br</t>
  </si>
  <si>
    <t>Banco Rural</t>
  </si>
  <si>
    <t>Rural</t>
  </si>
  <si>
    <t>www.rural.com.br</t>
  </si>
  <si>
    <t>Banco Safra</t>
  </si>
  <si>
    <t>Safra</t>
  </si>
  <si>
    <t>www.safra.com.br</t>
  </si>
  <si>
    <t>Banco Santander</t>
  </si>
  <si>
    <t>Santander</t>
  </si>
  <si>
    <t>www.santander.com.br</t>
  </si>
  <si>
    <t>Banco Sofisa</t>
  </si>
  <si>
    <t>Sofisa</t>
  </si>
  <si>
    <t>www.sofisa.com.br</t>
  </si>
  <si>
    <t>Banco Topázio</t>
  </si>
  <si>
    <t>Topázio</t>
  </si>
  <si>
    <t>www.bancotopazio.com.br</t>
  </si>
  <si>
    <t>Banco Votorantim</t>
  </si>
  <si>
    <t>Votorantim</t>
  </si>
  <si>
    <t>www.bancovotorantim.com.br</t>
  </si>
  <si>
    <t>Bradesco</t>
  </si>
  <si>
    <t>www.bradesco.com.br</t>
  </si>
  <si>
    <t>HSBC Bank Brasil</t>
  </si>
  <si>
    <t>HSBC</t>
  </si>
  <si>
    <t>www.hsbc.com.br</t>
  </si>
  <si>
    <t>Itaú Unibanco</t>
  </si>
  <si>
    <t>Itaú</t>
  </si>
  <si>
    <t>www.itau.com.br</t>
  </si>
  <si>
    <t>BANCOOB</t>
  </si>
  <si>
    <t>www.bancoob.com.br</t>
  </si>
  <si>
    <t>Banco Cooperativo Sicredi - BANSICREDI</t>
  </si>
  <si>
    <t>SICREDI</t>
  </si>
  <si>
    <t>www.sicredi.com.br</t>
  </si>
  <si>
    <t>Situação</t>
  </si>
  <si>
    <t>ABN AMRO Bank</t>
  </si>
  <si>
    <t>Bamerindus</t>
  </si>
  <si>
    <t>BBB</t>
  </si>
  <si>
    <t>Banco Agrícola Mercantil</t>
  </si>
  <si>
    <t>Banco América do Sul</t>
  </si>
  <si>
    <t>BAS</t>
  </si>
  <si>
    <t>adquirido pelo Banco Sudameris</t>
  </si>
  <si>
    <t>Banco Andrade Arnaud</t>
  </si>
  <si>
    <t>Banco Araucária</t>
  </si>
  <si>
    <t>liquidado extrajudicialmente pelo Banco Central do Brasil em 27.03.2001 e decretado falência em 05.03.2003</t>
  </si>
  <si>
    <t>Banco Auxiliar</t>
  </si>
  <si>
    <t>liquidado extrajudicialmente em 1985</t>
  </si>
  <si>
    <t>Banco Bandeirantes</t>
  </si>
  <si>
    <t>Banco BBA</t>
  </si>
  <si>
    <t>adquirido pelo Itaú Unibanco</t>
  </si>
  <si>
    <t>Banco BGN</t>
  </si>
  <si>
    <t>Banco Bilbao Vizcaya Argentaria</t>
  </si>
  <si>
    <t>BBVA</t>
  </si>
  <si>
    <t>adquirido pelo Bradesco</t>
  </si>
  <si>
    <t>Banco BMC</t>
  </si>
  <si>
    <t>adquirido pela Bradesco</t>
  </si>
  <si>
    <t>Banco BMD</t>
  </si>
  <si>
    <t>liquidado extrajudicialmente pelo Banco Central do Brasil em 15.05.1998</t>
  </si>
  <si>
    <t>Banco Boavista</t>
  </si>
  <si>
    <t>adquirido pelo Banco Interatlântico, depois fundido com o Bradesco</t>
  </si>
  <si>
    <t>Banco Bozano, Simonsen</t>
  </si>
  <si>
    <t>adquirido pelo Banco Santander</t>
  </si>
  <si>
    <t>Banco Brasileiro Comercial</t>
  </si>
  <si>
    <t>BBC</t>
  </si>
  <si>
    <t>Banco Central de Crédito</t>
  </si>
  <si>
    <t>Banco Cidade</t>
  </si>
  <si>
    <t>Banco Comercial Bancesa</t>
  </si>
  <si>
    <t>Bancesa</t>
  </si>
  <si>
    <t>sofreu intervenção pelo Banco Central do Brasil em 02.1995 e decretado falência em 2004</t>
  </si>
  <si>
    <t>Banco Crefisul</t>
  </si>
  <si>
    <t>liquidado extrajudicialmente pelo Banco Central do Brasil em 23.03.1999</t>
  </si>
  <si>
    <t>Banco da América</t>
  </si>
  <si>
    <t>Banco da Bahia</t>
  </si>
  <si>
    <t>Banco da Capital</t>
  </si>
  <si>
    <t>Banco do Comércio e Indústria de São Paulo</t>
  </si>
  <si>
    <t>Comind</t>
  </si>
  <si>
    <t>Banco de Crédito da Borracha</t>
  </si>
  <si>
    <t>Banco de Crédito Hipotecário e Agrícola do Estado de São Paulo</t>
  </si>
  <si>
    <t>Banco de Crédito Nacional</t>
  </si>
  <si>
    <t>BCN</t>
  </si>
  <si>
    <t>Banco de Crédito Popular e Agrícola de Bela Aliança</t>
  </si>
  <si>
    <t>Banco de Crédito Real de Minas Gerais</t>
  </si>
  <si>
    <t>Banco do Estado do Acre</t>
  </si>
  <si>
    <t>Banacre</t>
  </si>
  <si>
    <t>em liquidação ordinária</t>
  </si>
  <si>
    <t>Banco do Estado de Alagoas</t>
  </si>
  <si>
    <t>Produban</t>
  </si>
  <si>
    <t>Banco do Estado de Amapá</t>
  </si>
  <si>
    <t>Banap</t>
  </si>
  <si>
    <t>Banco do Estado do Amazonas</t>
  </si>
  <si>
    <t>BEA</t>
  </si>
  <si>
    <t>Banco do Estado da Bahia</t>
  </si>
  <si>
    <t>Baneb</t>
  </si>
  <si>
    <t>Banco do Estado do Ceará</t>
  </si>
  <si>
    <t>BEC</t>
  </si>
  <si>
    <t>Banco do Estado de Goiás</t>
  </si>
  <si>
    <t>BEG</t>
  </si>
  <si>
    <t>adquirido pelo Itaú</t>
  </si>
  <si>
    <t>Banco do Estado da Guanabara</t>
  </si>
  <si>
    <t>transformou-se em Banco do Estado do Rio de Janeiro, com a fusão dos antigos estados da Guanabara e Rio de Janeiro em 03.1975</t>
  </si>
  <si>
    <t>Banco do Estado do Maranhão</t>
  </si>
  <si>
    <t>BEM</t>
  </si>
  <si>
    <t>adquirido pelo Banco Bradesco</t>
  </si>
  <si>
    <t>Banco do Estado de Mato Grosso</t>
  </si>
  <si>
    <t>Bemat</t>
  </si>
  <si>
    <t>liquidado</t>
  </si>
  <si>
    <t>Banco do Estado de Minas Gerais</t>
  </si>
  <si>
    <t>Bemge</t>
  </si>
  <si>
    <t>Banco do Estado da Paraíba</t>
  </si>
  <si>
    <t>Paraiban</t>
  </si>
  <si>
    <t>privatizado</t>
  </si>
  <si>
    <t>Banco do Estado do Paraná</t>
  </si>
  <si>
    <t>Banestado</t>
  </si>
  <si>
    <t>Banco do Estado de Pernambuco</t>
  </si>
  <si>
    <t>Bandepe</t>
  </si>
  <si>
    <t>adquirido pelo Banco Real</t>
  </si>
  <si>
    <t>Banco do Estado do Piauí</t>
  </si>
  <si>
    <t>BEP</t>
  </si>
  <si>
    <t>adquirido pelo Banco do Brasil</t>
  </si>
  <si>
    <t>Banco do Estado do Rio de Janeiro</t>
  </si>
  <si>
    <t>Banerj</t>
  </si>
  <si>
    <t>Banco do Estado de Rio Grande do Norte</t>
  </si>
  <si>
    <t>Bandern</t>
  </si>
  <si>
    <t>liquidado pelo Banco Central do Brasil</t>
  </si>
  <si>
    <t>Banco do Estado de Rondônia</t>
  </si>
  <si>
    <t>Beron</t>
  </si>
  <si>
    <t>Banco do Estado de Roraima</t>
  </si>
  <si>
    <t>Baner</t>
  </si>
  <si>
    <t>extinto. Cancelamento da autorização de funcionamento em 06.04.1999</t>
  </si>
  <si>
    <t>Banco do Estado de Santa Catarina</t>
  </si>
  <si>
    <t>Besc</t>
  </si>
  <si>
    <t>Banco do Estado de São Paulo</t>
  </si>
  <si>
    <t>Banespa</t>
  </si>
  <si>
    <t>Banco da Lavoura</t>
  </si>
  <si>
    <t>Banco da Lavoura de Minas Gerais</t>
  </si>
  <si>
    <t>Banco da República</t>
  </si>
  <si>
    <t>Banco do Vale do Paraíba</t>
  </si>
  <si>
    <t>Banco Econômico</t>
  </si>
  <si>
    <t>adquirido pelo Banco Excel</t>
  </si>
  <si>
    <t>Banco Empresarial</t>
  </si>
  <si>
    <t>liquidado extrajudicialmente pelo Banco Central do Brasil em 15.05.1997</t>
  </si>
  <si>
    <t>Banco Excel</t>
  </si>
  <si>
    <t>adquirido pelo BBVA</t>
  </si>
  <si>
    <t>Banco F. Barreto</t>
  </si>
  <si>
    <t>adquirido pelo Bamerindus</t>
  </si>
  <si>
    <t>Banco Federal de Crédito</t>
  </si>
  <si>
    <t>adquirido pelo Banco Itaú</t>
  </si>
  <si>
    <t>Banco Fortaleza</t>
  </si>
  <si>
    <t>Banco Garantia</t>
  </si>
  <si>
    <t>adquirido pelo Banco Credit Suisse Brasil</t>
  </si>
  <si>
    <t>Banco Geral do Comércio</t>
  </si>
  <si>
    <t>Banco Hexabanco</t>
  </si>
  <si>
    <t>liquidado extrajudicialmente pelo Banco Central do Brasil em 13.07.2000</t>
  </si>
  <si>
    <t>Banco Icatu</t>
  </si>
  <si>
    <t>Banco Indústria e Comércio de Santa Catarina</t>
  </si>
  <si>
    <t>Banco Industrial de Campina Grande</t>
  </si>
  <si>
    <t>Banco Interestadual</t>
  </si>
  <si>
    <t>Banco Interior de São Paulo</t>
  </si>
  <si>
    <t>liquidado extrajudicialmente pelo Banco Central do Brasil em 07.02.2001</t>
  </si>
  <si>
    <t>Banco Interpart</t>
  </si>
  <si>
    <t>liquidado extrajudicialmente pelo Banco Central do Brasil em 28.03.2001</t>
  </si>
  <si>
    <t>Banco Interunion</t>
  </si>
  <si>
    <t>liquidado extrajudicialmente pelo Banco Central do Brasil em 30.12.1996</t>
  </si>
  <si>
    <t>Banco Invest</t>
  </si>
  <si>
    <t>Banco Lavra</t>
  </si>
  <si>
    <t>liquidado extrajudicialmente pelo Banco Central do Brasil em 13.04.2000</t>
  </si>
  <si>
    <t>Banco Liberal</t>
  </si>
  <si>
    <t>Banco Maisonnave</t>
  </si>
  <si>
    <t>Banco Marka</t>
  </si>
  <si>
    <t>Marka</t>
  </si>
  <si>
    <t>liquidado extrajudicialmente pelo Banco Central do Brasil em 01.1999</t>
  </si>
  <si>
    <t>Banco Martinelli</t>
  </si>
  <si>
    <t>liquidado extrajudicialmente pelo Banco Central do Brasil em 30.10.1998</t>
  </si>
  <si>
    <t>Banco Matone</t>
  </si>
  <si>
    <t>Banco Mauá</t>
  </si>
  <si>
    <t>Banco Mercantil de Pernambuco</t>
  </si>
  <si>
    <t>adquirido pelo Banco Rural</t>
  </si>
  <si>
    <t>Banco Mercantil de São Paulo</t>
  </si>
  <si>
    <t>Banco Mercantil Finasa</t>
  </si>
  <si>
    <t>Banco Meridional</t>
  </si>
  <si>
    <t>Banco Mineiro do Oeste</t>
  </si>
  <si>
    <t>Banco Multiplic</t>
  </si>
  <si>
    <t>Banco Nacional</t>
  </si>
  <si>
    <t>adquirido pelo Unibanco</t>
  </si>
  <si>
    <t>Banco Nacional do Comércio</t>
  </si>
  <si>
    <t>Banco Nacional do Norte</t>
  </si>
  <si>
    <t>Banorte</t>
  </si>
  <si>
    <t>liquidado extrajudicialmente em 24.05.1996 e adquirido pelo Banco Bandeirantes</t>
  </si>
  <si>
    <t>Banco Nacional Imobiliário</t>
  </si>
  <si>
    <t>Banco Noroeste</t>
  </si>
  <si>
    <t>Banco Novo Mundo</t>
  </si>
  <si>
    <t>Banco Opportunity</t>
  </si>
  <si>
    <t>Banco Pelotense</t>
  </si>
  <si>
    <t>Banco Pfeiffer</t>
  </si>
  <si>
    <t>Banco Pinto de Magalhães</t>
  </si>
  <si>
    <t>Banco Pontual</t>
  </si>
  <si>
    <t>Banco Popular do Brasil</t>
  </si>
  <si>
    <t>BPB</t>
  </si>
  <si>
    <t>incorporado ao Banco do Brasil em 04.2008</t>
  </si>
  <si>
    <t>Banco Popular do Rio Grande do Sul</t>
  </si>
  <si>
    <t>Banco Porto-Alegrense</t>
  </si>
  <si>
    <t>Banco Real</t>
  </si>
  <si>
    <t>adquirido pelo ABN AMRO Bank</t>
  </si>
  <si>
    <t>Banco Royal de Investimento</t>
  </si>
  <si>
    <t>liquidado extrajudicialmente pelo Banco Central do Brasil em 22.05.2003</t>
  </si>
  <si>
    <t>Banco Santos</t>
  </si>
  <si>
    <t>liquidado extrajudicialmente pelo Banco Central do Brasil em 2004 e decretado falência em 20.09.2005</t>
  </si>
  <si>
    <t>Banco Santos Neves</t>
  </si>
  <si>
    <t>liquidado pelo Banco Central do Brasil em 01.08.2001</t>
  </si>
  <si>
    <t>Banco São Jorge</t>
  </si>
  <si>
    <t>liquidado extrajudicialmente pelo Banco Central do Brasil em 01.03.1995</t>
  </si>
  <si>
    <t>Banco Sudameris</t>
  </si>
  <si>
    <t>adqurido pelo ABN AMRO Bank</t>
  </si>
  <si>
    <t>Banco Sulbrasileiro</t>
  </si>
  <si>
    <t>transformado em Banco Meridional em 1985</t>
  </si>
  <si>
    <t>Banco Vega</t>
  </si>
  <si>
    <t>Banco Zogbi</t>
  </si>
  <si>
    <t>Zogbi</t>
  </si>
  <si>
    <t>adquirido pelo Bradesco em 11.2003</t>
  </si>
  <si>
    <t>Banco Nossa Caixa</t>
  </si>
  <si>
    <t>BNC</t>
  </si>
  <si>
    <t>Caixa Econômica do Estado de Goiás</t>
  </si>
  <si>
    <t>Caixego</t>
  </si>
  <si>
    <t>Caixa Econômica do Estado de Minas Gerais</t>
  </si>
  <si>
    <t>MinasCaixa</t>
  </si>
  <si>
    <t>Caixa Econômica Estadual do Rio Grande do Sul</t>
  </si>
  <si>
    <t>CEERS</t>
  </si>
  <si>
    <t>incorporada ao Banrisul em 1998.</t>
  </si>
  <si>
    <t>Caixa Econômica do Estado de Santa Catarina</t>
  </si>
  <si>
    <t>CEESC</t>
  </si>
  <si>
    <t>Milbanco</t>
  </si>
  <si>
    <t>liquidado extrajudicialmente pelo Banco Central do Brasil em 16.02.1995</t>
  </si>
  <si>
    <t>Unibanco</t>
  </si>
  <si>
    <t>Fundido com o Itaú</t>
  </si>
  <si>
    <t>Ativo</t>
  </si>
  <si>
    <t>Cooperativo</t>
  </si>
  <si>
    <t>Extinto</t>
  </si>
  <si>
    <t>Privado</t>
  </si>
  <si>
    <t>001</t>
  </si>
  <si>
    <t>002</t>
  </si>
  <si>
    <t>003</t>
  </si>
  <si>
    <t>004</t>
  </si>
  <si>
    <t>007</t>
  </si>
  <si>
    <t>046</t>
  </si>
  <si>
    <t>023</t>
  </si>
  <si>
    <t>070</t>
  </si>
  <si>
    <t>047</t>
  </si>
  <si>
    <t>021</t>
  </si>
  <si>
    <t>037</t>
  </si>
  <si>
    <t>041</t>
  </si>
  <si>
    <t>025</t>
  </si>
  <si>
    <t>077</t>
  </si>
  <si>
    <t>033</t>
  </si>
  <si>
    <t>082</t>
  </si>
  <si>
    <t>Banco Cooperativo do Brasil - BANCOOB</t>
  </si>
  <si>
    <t>adquirido por Santander, e Royal Bank of Scotland</t>
  </si>
  <si>
    <t>liquidado extrajudicialmente pelo Banco Central do Brasil em 26.03.1997 e adquirido pelo HSBC</t>
  </si>
  <si>
    <t>adquirido pela Caixa Geral de Depósitos, depois fundido com o Unibanco</t>
  </si>
  <si>
    <t>adquirido pelo grupo GE - General Eletronic</t>
  </si>
  <si>
    <t>022</t>
  </si>
  <si>
    <t>026</t>
  </si>
  <si>
    <t>020</t>
  </si>
  <si>
    <t>034</t>
  </si>
  <si>
    <t>adquirido pelo Bradesco 2</t>
  </si>
  <si>
    <t>028</t>
  </si>
  <si>
    <t>035</t>
  </si>
  <si>
    <t>031</t>
  </si>
  <si>
    <t>036</t>
  </si>
  <si>
    <t>032</t>
  </si>
  <si>
    <t>048</t>
  </si>
  <si>
    <t>030</t>
  </si>
  <si>
    <t>038</t>
  </si>
  <si>
    <t>024</t>
  </si>
  <si>
    <t>039</t>
  </si>
  <si>
    <t>029</t>
  </si>
  <si>
    <t>043</t>
  </si>
  <si>
    <t>059</t>
  </si>
  <si>
    <t>027</t>
  </si>
  <si>
    <t>045</t>
  </si>
  <si>
    <t>073</t>
  </si>
  <si>
    <t>001 - Banco do Brasil</t>
  </si>
  <si>
    <t>002 - Banco Central do Brasil</t>
  </si>
  <si>
    <t>003 - Banco da Amazônia</t>
  </si>
  <si>
    <t>004 - Banco do Nordeste do Brasil</t>
  </si>
  <si>
    <t>007 - Banco Nacional de Desenvolvimento Econômico e Social</t>
  </si>
  <si>
    <t>104 - Caixa Econômica Federal</t>
  </si>
  <si>
    <t>046 - Banco Regional de Desenvolvimento do Extremo Sul</t>
  </si>
  <si>
    <t>023 - Banco de Desenvolvimento de Minas Gerais</t>
  </si>
  <si>
    <t>070 - Banco de Brasília</t>
  </si>
  <si>
    <t>047 - Banco do Estado de Sergipe</t>
  </si>
  <si>
    <t>021 - Banco do Estado do Espírito Santo</t>
  </si>
  <si>
    <t>037 - Banco do Estado do Pará</t>
  </si>
  <si>
    <t>041 - Banco do Estado do Rio Grande do Sul</t>
  </si>
  <si>
    <t>025 - Banco Alfa</t>
  </si>
  <si>
    <t>719 - Banco Banif</t>
  </si>
  <si>
    <t>107 - Banco BBM</t>
  </si>
  <si>
    <t>318 - Banco BMG</t>
  </si>
  <si>
    <t>218 - Banco Bonsucesso</t>
  </si>
  <si>
    <t>208 - Banco BTG Pactual</t>
  </si>
  <si>
    <t>263 - Banco Cacique</t>
  </si>
  <si>
    <t>263 - Banco Caixa Geral</t>
  </si>
  <si>
    <t>745 - Banco Citibank</t>
  </si>
  <si>
    <t>721 - Banco Credibel</t>
  </si>
  <si>
    <t>505 - Banco Credit Suisse</t>
  </si>
  <si>
    <t>229 - Banco Cruzeiro do Sul</t>
  </si>
  <si>
    <t>707 - Banco Daycoval</t>
  </si>
  <si>
    <t>265 - Banco Fator</t>
  </si>
  <si>
    <t>224 - Banco Fibra</t>
  </si>
  <si>
    <t>612 - Banco Guanabara</t>
  </si>
  <si>
    <t>604 - Banco Industrial do Brasil</t>
  </si>
  <si>
    <t>320 - Banco Industrial e Comercial</t>
  </si>
  <si>
    <t>630 - Banco Intercap</t>
  </si>
  <si>
    <t>077 - Banco Intermedium</t>
  </si>
  <si>
    <t>184 - Banco Itaú BBA</t>
  </si>
  <si>
    <t>479 - Banco ItaúBank</t>
  </si>
  <si>
    <t>M09 - Banco Itaucred Financiamentos</t>
  </si>
  <si>
    <t>389 - Banco Mercantil do Brasil</t>
  </si>
  <si>
    <t>746 - Banco Modal</t>
  </si>
  <si>
    <t>738 - Banco Morada</t>
  </si>
  <si>
    <t>623 - Banco Panamericano</t>
  </si>
  <si>
    <t>611 - Banco Paulista</t>
  </si>
  <si>
    <t>643 - Banco Pine</t>
  </si>
  <si>
    <t>638 - Banco Prosper</t>
  </si>
  <si>
    <t>654 - Banco Renner</t>
  </si>
  <si>
    <t>453 - Banco Rural</t>
  </si>
  <si>
    <t>422 - Banco Safra</t>
  </si>
  <si>
    <t>033 - Banco Santander</t>
  </si>
  <si>
    <t>637 - Banco Sofisa</t>
  </si>
  <si>
    <t>082 - Banco Topázio</t>
  </si>
  <si>
    <t>655 - Banco Votorantim</t>
  </si>
  <si>
    <t>237 - Bradesco</t>
  </si>
  <si>
    <t>399 - HSBC Bank Brasil</t>
  </si>
  <si>
    <t>341 - Itaú Unibanco</t>
  </si>
  <si>
    <t>756 - Banco Cooperativo do Brasil - BANCOOB</t>
  </si>
  <si>
    <t>748 - Banco Cooperativo Sicredi - BANSICREDI</t>
  </si>
  <si>
    <t>356 - ABN AMRO Bank</t>
  </si>
  <si>
    <t>399 - Bamerindus</t>
  </si>
  <si>
    <t>215 - Banco América do Sul</t>
  </si>
  <si>
    <t>625 - Banco Araucária</t>
  </si>
  <si>
    <t>226 - Banco Auxiliar</t>
  </si>
  <si>
    <t>230 - Banco Bandeirantes</t>
  </si>
  <si>
    <t>184 - Banco BBA</t>
  </si>
  <si>
    <t>739 - Banco BGN</t>
  </si>
  <si>
    <t>641 - Banco Bilbao Vizcaya Argentaria</t>
  </si>
  <si>
    <t>394 - Banco BMC</t>
  </si>
  <si>
    <t>388 - Banco BMD</t>
  </si>
  <si>
    <t>231 - Banco Boavista</t>
  </si>
  <si>
    <t>351 - Banco Bozano, Simonsen</t>
  </si>
  <si>
    <t>282 - Banco Brasileiro Comercial</t>
  </si>
  <si>
    <t>244 - Banco Cidade</t>
  </si>
  <si>
    <t>282 - Banco Comercial Bancesa</t>
  </si>
  <si>
    <t>106 - Banco Crefisul</t>
  </si>
  <si>
    <t>233 - Banco da Capital</t>
  </si>
  <si>
    <t>314 - Banco do Comércio e Indústria de São Paulo</t>
  </si>
  <si>
    <t>291 - Banco de Crédito Nacional</t>
  </si>
  <si>
    <t>022 - Banco de Crédito Real de Minas Gerais</t>
  </si>
  <si>
    <t>026 - Banco do Estado do Acre</t>
  </si>
  <si>
    <t>020 - Banco do Estado de Alagoas</t>
  </si>
  <si>
    <t>635 - Banco do Estado de Amapá</t>
  </si>
  <si>
    <t>034 - Banco do Estado do Amazonas</t>
  </si>
  <si>
    <t>028 - Banco do Estado da Bahia</t>
  </si>
  <si>
    <t>035 - Banco do Estado do Ceará</t>
  </si>
  <si>
    <t>031 - Banco do Estado de Goiás</t>
  </si>
  <si>
    <t>036 - Banco do Estado do Maranhão</t>
  </si>
  <si>
    <t>032 - Banco do Estado de Mato Grosso</t>
  </si>
  <si>
    <t>048 - Banco do Estado de Minas Gerais</t>
  </si>
  <si>
    <t>030 - Banco do Estado da Paraíba</t>
  </si>
  <si>
    <t>038 - Banco do Estado do Paraná</t>
  </si>
  <si>
    <t>024 - Banco do Estado de Pernambuco</t>
  </si>
  <si>
    <t>039 - Banco do Estado do Piauí</t>
  </si>
  <si>
    <t>029 - Banco do Estado do Rio de Janeiro</t>
  </si>
  <si>
    <t>043 - Banco do Estado de Rio Grande do Norte</t>
  </si>
  <si>
    <t>059 - Banco do Estado de Rondônia</t>
  </si>
  <si>
    <t>645 - Banco do Estado de Roraima</t>
  </si>
  <si>
    <t>027 - Banco do Estado de Santa Catarina</t>
  </si>
  <si>
    <t>033 - Banco do Estado de São Paulo</t>
  </si>
  <si>
    <t>334 - Banco Econômico</t>
  </si>
  <si>
    <t>245 - Banco Empresarial</t>
  </si>
  <si>
    <t>641 - Banco Excel</t>
  </si>
  <si>
    <t>338 - Banco F. Barreto</t>
  </si>
  <si>
    <t>392 - Banco Federal de Crédito</t>
  </si>
  <si>
    <t>434 - Banco Fortaleza</t>
  </si>
  <si>
    <t>505 - Banco Garantia</t>
  </si>
  <si>
    <t>710 - Banco Hexabanco</t>
  </si>
  <si>
    <t>228 - Banco Icatu</t>
  </si>
  <si>
    <t>722 - Banco Interior de São Paulo</t>
  </si>
  <si>
    <t>232 - Banco Interpart</t>
  </si>
  <si>
    <t>223 - Banco Interunion</t>
  </si>
  <si>
    <t>234 - Banco Lavra</t>
  </si>
  <si>
    <t>235 - Banco Liberal</t>
  </si>
  <si>
    <t>491 - Banco Maisonnave</t>
  </si>
  <si>
    <t>647 - Banco Marka</t>
  </si>
  <si>
    <t>206 - Banco Martinelli</t>
  </si>
  <si>
    <t>212 - Banco Matone</t>
  </si>
  <si>
    <t>344 - Banco Mercantil de Pernambuco</t>
  </si>
  <si>
    <t>392 - Banco Mercantil de São Paulo</t>
  </si>
  <si>
    <t>392 - Banco Mercantil Finasa</t>
  </si>
  <si>
    <t>392 - Banco Meridional</t>
  </si>
  <si>
    <t>504 - Banco Multiplic</t>
  </si>
  <si>
    <t>415 - Banco Nacional</t>
  </si>
  <si>
    <t>420 - Banco Nacional do Norte</t>
  </si>
  <si>
    <t>424 - Banco Noroeste</t>
  </si>
  <si>
    <t>045 - Banco Opportunity</t>
  </si>
  <si>
    <t>304 - Banco Pontual</t>
  </si>
  <si>
    <t>073 - Banco Popular do Brasil</t>
  </si>
  <si>
    <t>275 - Banco Real</t>
  </si>
  <si>
    <t>326 - Banco Royal de Investimento</t>
  </si>
  <si>
    <t>702 - Banco Santos</t>
  </si>
  <si>
    <t>607 - Banco Santos Neves</t>
  </si>
  <si>
    <t>251 - Banco São Jorge</t>
  </si>
  <si>
    <t>347 - Banco Sudameris</t>
  </si>
  <si>
    <t>715 - Banco Vega</t>
  </si>
  <si>
    <t>219 - Banco Zogbi</t>
  </si>
  <si>
    <t>151 - Banco Nossa Caixa</t>
  </si>
  <si>
    <t>152 - Caixa Econômica do Estado de Goiás</t>
  </si>
  <si>
    <t>150 - Caixa Econômica do Estado de Minas Gerais</t>
  </si>
  <si>
    <t>153 - Caixa Econômica Estadual do Rio Grande do Sul</t>
  </si>
  <si>
    <t>154 - Caixa Econômica do Estado de Santa Catarina</t>
  </si>
  <si>
    <t>255 - Milbanco</t>
  </si>
  <si>
    <t>409 - Unibanco</t>
  </si>
  <si>
    <t>000</t>
  </si>
  <si>
    <t>000 - Banco de Desenvolvimento do Espírito Santo</t>
  </si>
  <si>
    <t>000 - Banco de Desenvolvimento do Paraná</t>
  </si>
  <si>
    <t>000 - Banco Agrícola Mercantil</t>
  </si>
  <si>
    <t>000 - Banco Andrade Arnaud</t>
  </si>
  <si>
    <t>000 - Banco Central de Crédito</t>
  </si>
  <si>
    <t>000 - Banco da América</t>
  </si>
  <si>
    <t>000 - Banco da Bahia</t>
  </si>
  <si>
    <t>000 - Banco de Crédito da Borracha</t>
  </si>
  <si>
    <t>000 - Banco de Crédito Hipotecário e Agrícola do Estado de São Paulo</t>
  </si>
  <si>
    <t>000 - Banco de Crédito Popular e Agrícola de Bela Aliança</t>
  </si>
  <si>
    <t>000 - Banco do Estado da Guanabara</t>
  </si>
  <si>
    <t>000 - Banco da Lavoura</t>
  </si>
  <si>
    <t>000 - Banco da Lavoura de Minas Gerais</t>
  </si>
  <si>
    <t>000 - Banco da República</t>
  </si>
  <si>
    <t>000 - Banco do Vale do Paraíba</t>
  </si>
  <si>
    <t>000 - Banco Geral do Comércio</t>
  </si>
  <si>
    <t>000 - Banco Indústria e Comércio de Santa Catarina</t>
  </si>
  <si>
    <t>000 - Banco Industrial de Campina Grande</t>
  </si>
  <si>
    <t>000 - Banco Interestadual</t>
  </si>
  <si>
    <t>000 - Banco Invest</t>
  </si>
  <si>
    <t>000 - Banco Mauá</t>
  </si>
  <si>
    <t>000 - Banco Mineiro do Oeste</t>
  </si>
  <si>
    <t>000 - Banco Nacional do Comércio</t>
  </si>
  <si>
    <t>000 - Banco Nacional Imobiliário</t>
  </si>
  <si>
    <t>000 - Banco Novo Mundo</t>
  </si>
  <si>
    <t>000 - Banco Pelotense</t>
  </si>
  <si>
    <t>000 - Banco Pfeiffer</t>
  </si>
  <si>
    <t>000 - Banco Pinto de Magalhães</t>
  </si>
  <si>
    <t>000 - Banco Popular do Rio Grande do Sul</t>
  </si>
  <si>
    <t>000 - Banco Porto-Alegrense</t>
  </si>
  <si>
    <t>000 - Banco Sulbrasileiro</t>
  </si>
  <si>
    <t>DDD/FONE1</t>
  </si>
  <si>
    <t>DDD/FONE2</t>
  </si>
  <si>
    <t>DDD/CELULAR1 DO REPRESENTANTE</t>
  </si>
  <si>
    <t>DDD/CELULAR2</t>
  </si>
  <si>
    <t>DDD/CELULAR DO REPRESENTANTE DO PARTÍCIPE</t>
  </si>
  <si>
    <t>DDD/FONE  DO COORDENADOR/GESTOR DO PROJETO</t>
  </si>
  <si>
    <t>DDD/CELULAR  DO COORDENADOR/GESTOR DO PROJETO</t>
  </si>
  <si>
    <t>DDD/FONE1 DO PARTÍCIPE</t>
  </si>
  <si>
    <t>DDD/FONE2 DO PART</t>
  </si>
  <si>
    <t>SEM BDI</t>
  </si>
  <si>
    <t>COM BDI</t>
  </si>
  <si>
    <t>POPULAÇÃO BENEFICIADA</t>
  </si>
  <si>
    <t>DISTRITOS OU BAIRROS BENEFICIADOS</t>
  </si>
  <si>
    <t>IDENTIFICAÇÃO DO OBJETO - (ESPECIFICAR A LOCALIZAÇÃO DE CADA AÇÃO PROPOSTA)</t>
  </si>
  <si>
    <t>PREFEITURA MUNICIPAL DE BARRA DE GUABIRABA</t>
  </si>
  <si>
    <t>10.120.962/0001-38</t>
  </si>
  <si>
    <t>CENTRO</t>
  </si>
  <si>
    <t>55690-000</t>
  </si>
  <si>
    <t>DIOGO CARLOS DE LIMA SILVA</t>
  </si>
  <si>
    <t>098.194.314-41</t>
  </si>
  <si>
    <t>CASADO</t>
  </si>
  <si>
    <t>ADMINISTRADOR</t>
  </si>
  <si>
    <t>PREFEITO</t>
  </si>
  <si>
    <t>raqueldafine@hotmail.com</t>
  </si>
  <si>
    <t>(81) 97105-5138/ (81) 99788-2974</t>
  </si>
  <si>
    <t>(81) 99169-8191</t>
  </si>
  <si>
    <t>LUIZ GUSTAVO DE OLIVEIRA WANDERLEY</t>
  </si>
  <si>
    <t>(81) 99232-3227</t>
  </si>
  <si>
    <t>sec.obras@barradeguabiraba.pe.gov.br</t>
  </si>
  <si>
    <t>S/N</t>
  </si>
  <si>
    <t>POPULAÇÃO ESTIMADA-IBGE (2020) 14.510</t>
  </si>
  <si>
    <t>8.1</t>
  </si>
  <si>
    <t>8.2</t>
  </si>
  <si>
    <t>9.1</t>
  </si>
  <si>
    <t>TABELAS DE REFERÊNCIA UTILIZADAS:</t>
  </si>
  <si>
    <t>RECURSOS FEM - TOTAL GERAL COM BDI</t>
  </si>
  <si>
    <t>RUA MIGUEL TEIXEIRA DE CARVALHO</t>
  </si>
  <si>
    <t>4813-SNP</t>
  </si>
  <si>
    <t>M²</t>
  </si>
  <si>
    <t>M</t>
  </si>
  <si>
    <t>UND</t>
  </si>
  <si>
    <t>SERVIÇOS PRELIMINARES</t>
  </si>
  <si>
    <t>M³</t>
  </si>
  <si>
    <t>PAISAGISMO E URBANIZAÇÃO</t>
  </si>
  <si>
    <t>PLACA DE INAUGURACAO METALICA, *40* CM X *60* CM</t>
  </si>
  <si>
    <t>10848 - SNP</t>
  </si>
  <si>
    <t>7.5</t>
  </si>
  <si>
    <t>(81) 99261-5832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</si>
  <si>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</si>
  <si>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</si>
  <si>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</si>
  <si>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</si>
  <si>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</si>
  <si>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</si>
  <si>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</si>
  <si>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</si>
  <si>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</si>
  <si>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</si>
  <si>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</si>
  <si>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</si>
  <si>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</si>
  <si>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</si>
  <si>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</si>
  <si>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</si>
  <si>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7.6</t>
  </si>
  <si>
    <t>7.7</t>
  </si>
  <si>
    <t>7.8</t>
  </si>
  <si>
    <t>7.9</t>
  </si>
  <si>
    <t>7.10</t>
  </si>
  <si>
    <t>10.1</t>
  </si>
  <si>
    <t>10.2</t>
  </si>
  <si>
    <t>CHAFARIZ</t>
  </si>
  <si>
    <t>EXECUÇÃO DE PISO</t>
  </si>
  <si>
    <t xml:space="preserve">ALVENARIA  </t>
  </si>
  <si>
    <t>PINTURAS</t>
  </si>
  <si>
    <t>PLANO DE TRABALHO</t>
  </si>
  <si>
    <t>PLACA DE OBRA (PARA CONSTRUCAO CIVIL) EM CHAPA GALVANIZADA *N. 22*, ADESIVADA, DE *2,0 X 1,125* M</t>
  </si>
  <si>
    <t>3.4</t>
  </si>
  <si>
    <t>5.2</t>
  </si>
  <si>
    <t>5.3</t>
  </si>
  <si>
    <t>5.4</t>
  </si>
  <si>
    <t>98510-SNP</t>
  </si>
  <si>
    <t>1.5</t>
  </si>
  <si>
    <t>1.6</t>
  </si>
  <si>
    <t>1.7</t>
  </si>
  <si>
    <t>1.8</t>
  </si>
  <si>
    <t>1.9</t>
  </si>
  <si>
    <t>1.10</t>
  </si>
  <si>
    <t>TAPUME COM COMPENSADO DE MADEIRA. AF_05/2018</t>
  </si>
  <si>
    <t>DEMOLIÇÃO DE REVESTIMENTO CERÂMICO, DE FORMA MANUAL, SEM REAPROVEITAMENTO. AF_12/2017</t>
  </si>
  <si>
    <t>REMOÇÃO DE INTERRUPTORES/TOMADAS ELÉTRICAS, DE FORMA MANUAL, SEM REAPROVEITAMENTO. AF_12/2017</t>
  </si>
  <si>
    <t>REMOÇÃO DE CABOS ELÉTRICOS, DE FORMA MANUAL, SEM REAPROVEITAMENTO. AF_12/2017</t>
  </si>
  <si>
    <t>REMOÇÃO DE LOUÇAS, DE FORMA MANUAL, SEM REAPROVEITAMENTO. AF_12/2017</t>
  </si>
  <si>
    <t>REMOÇÃO DE PORTAS, DE FORMA MANUAL, SEM REAPROVEITAMENTO. AF_12/2017</t>
  </si>
  <si>
    <t>ESCAVAÇÃO MANUAL PARA BLOCO DE COROAMENTO OU SAPATA, SEM PREVISÃO DE FÔRMA. AF_06/2017</t>
  </si>
  <si>
    <t>REMOÇÃO DE PLACAS E PILARETES DE CONCRETO, DE FORMA MANUAL, SEM REAPROVEITAMENTO. AF_12/2017</t>
  </si>
  <si>
    <t>REMOÇÃO DE JUNTA DE DILATAÇÃO EM VIDRO DE PISO GRANILITE</t>
  </si>
  <si>
    <t>98458-SNP</t>
  </si>
  <si>
    <t>97633-SNP</t>
  </si>
  <si>
    <t>97660-SNP</t>
  </si>
  <si>
    <t>97661-SNP</t>
  </si>
  <si>
    <t>97663-SNP</t>
  </si>
  <si>
    <t>97644-SNP</t>
  </si>
  <si>
    <t>96522-SNP</t>
  </si>
  <si>
    <t>97639-SNP</t>
  </si>
  <si>
    <t>COMPOSIÇÃO 01</t>
  </si>
  <si>
    <t>ELEVAÇÕES</t>
  </si>
  <si>
    <t>ALVENARIA DE VEDAÇÃO DE BLOCOS CERÂMICOS FURADOS NA HORIZONTAL DE 9X19X19CM (ESPESSURA 9 CM) E ARGAMASSA DE ASSENTAMENTO COM PREPARO MANUAL. AF_12/2021</t>
  </si>
  <si>
    <t>MASSA ÚNICA, PARA RECEBIMENTO DE PINTURA, EM ARGAMASSA TRAÇO 1:2:8, PREPARO MANUAL, APLICADA MANUALMENTE EM FACES INTERNAS DE PAREDES, ESPESSURA DE 20MM, COM EXECUÇÃO DE TALISCAS. AF_06/2014</t>
  </si>
  <si>
    <t>(COMPOSIÇÃO REPRESENTATIVA) EXECUÇÃO DE ESTRUTURAS DE CONCRETO ARMADO CONVENCIONAL, PARA EDIFICAÇÃO HABITACIONAL MULTIFAMILIAR (PRÉDIO), FCK= 25 MPA. AF_01/2017</t>
  </si>
  <si>
    <t>103329-SNP</t>
  </si>
  <si>
    <t>87530-SNP</t>
  </si>
  <si>
    <t>95952-SNP</t>
  </si>
  <si>
    <t>PAVIMENTAÇÃO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</si>
  <si>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</si>
  <si>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</si>
  <si>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>EXECUÇÃO DE PASSEIO EM PISO INTERTRAVADO, COM BLOCO RETANGULAR COR NATURAL DE 20 X 10 CM, ESPESSURA 6 CM. AF_12/2015</t>
  </si>
  <si>
    <t>EXECUÇÃO DE PASSEIO EM PISO INTERTRAVADO, COM BLOCO RETANGULAR COLORIDO DE 20 X 10 CM, ESPESSURA 6 CM. AF_12/2015</t>
  </si>
  <si>
    <t>94273-SNP</t>
  </si>
  <si>
    <t>94274-SNP</t>
  </si>
  <si>
    <t>92396-SNP</t>
  </si>
  <si>
    <t>93679-SNP</t>
  </si>
  <si>
    <t>APLICAÇÃO MANUAL DE PINTURA COM TINTA LÁTEX ACRÍLICA EM PAREDES, DUAS DEMÃOS. AF_06/2014</t>
  </si>
  <si>
    <t>PINTURA DE DEMARCAÇÃO DE QUADRA POLIESPORTIVA COM TINTA EPÓXI, E = 5 CM, APLICAÇÃO MANUAL. AF_05/2021</t>
  </si>
  <si>
    <t>PINTURA COM TINTA ALQUÍDICA DE ACABAMENTO (ESMALTE SINTÉTICO ACETINADO ) PULVERIZADA SOBRE SUPERFÍCIES METÁLICAS (EXCETO PERFIL) EXECUTADO EM OBRA (POR DEMÃO). AF_01/2020_P</t>
  </si>
  <si>
    <t>PINTURA TINTA DE ACABAMENTO (PIGMENTADA) ESMALTE SINTÉTICO ACETINADO EM MADEIRA, 2 DEMÃOS. AF_01/2021</t>
  </si>
  <si>
    <t>APLICAÇÃO MANUAL DE PINTURA COM TINTA LÁTEX ACRÍLICA EM TETO, DUAS DEMÃOS. AF_06/2014</t>
  </si>
  <si>
    <t>PINTURA DE PISO COM TINTA EPÓXI, APLICAÇÃO MANUAL, 2 DEMÃOS, INCLUSO PRIMER EPÓXI. AF_05/2021</t>
  </si>
  <si>
    <t>88489-SNP</t>
  </si>
  <si>
    <t>102506-SNP</t>
  </si>
  <si>
    <t>100741-SNP</t>
  </si>
  <si>
    <t>102219-SNP</t>
  </si>
  <si>
    <t>88488-SNP</t>
  </si>
  <si>
    <t>102494-SNP</t>
  </si>
  <si>
    <t>4.4</t>
  </si>
  <si>
    <t>4.5</t>
  </si>
  <si>
    <t>4.6</t>
  </si>
  <si>
    <t>ESQUADRIAS/ ALAMBRADO</t>
  </si>
  <si>
    <t>PORTA DE FERRO, DE ABRIR, TIPO GRADE COM CHAPA, COM GUARNIÇÕES. AF_12/2019</t>
  </si>
  <si>
    <t>PORTA DE MADEIRA PARA PINTURA, SEMI-OCA (LEVE OU MÉDIA), 70X210CM, ESPESSURA DE 3,5CM, INCLUSO DOBRADIÇAS - FORNECIMENTO E INSTALAÇÃO. AF_12/2019</t>
  </si>
  <si>
    <t>PORTA DE MADEIRA PARA PINTURA, SEMI-OCA (LEVE OU MÉDIA), 90X210CM, ESPESSURA DE 3,5CM, INCLUSO DOBRADIÇAS - FORNECIMENTO E INSTALAÇÃO. AF_12/2019</t>
  </si>
  <si>
    <t>ALAMBRADO PARA QUADRA POLIESPORTIVA, ESTRUTURADO POR TUBOS DE ACO GALVANIZADO, (MONTANTES COM DIAMETRO 2", TRAVESSAS E ESCORAS COM DIÂMETRO 1 ¼), COM TELA DE ARAME GALVANIZADO, FIO 14 BWG E MALHA QUADRADA 5X5CM (EXCETO MURETA). AF_03/2021</t>
  </si>
  <si>
    <t>100701-SNP</t>
  </si>
  <si>
    <t>90821-SNP</t>
  </si>
  <si>
    <t>90823-SNP</t>
  </si>
  <si>
    <t>102362-SNP</t>
  </si>
  <si>
    <t xml:space="preserve"> REVESTIMENTOS </t>
  </si>
  <si>
    <t>PISO EM GRANILITE, MARMORITE OU GRANITINA, AGREGADO COR PRETO, CINZA, PALHA OU BRANCO, E= *8* MM (INCLUSO EXECUCAO)</t>
  </si>
  <si>
    <t>REVESTIMENTO CERÂMICO PARA PAREDES INTERNAS COM PLACAS TIPO ESMALTADA PADRÃO POPULAR DE DIMENSÕES 20X20 CM, ARGAMASSA TIPO AC I, APLICADAS EM AMBIENTES DE ÁREA MAIOR QUE 5 M2 NA ALTURA INTEIRA DAS PAREDES. AF_06/2014</t>
  </si>
  <si>
    <t>PISO CIMENTADO, TRAÇO 1:3 (CIMENTO E AREIA), ACABAMENTO LISO, ESPESSURA 4,0 CM, PREPARO MECÂNICO DA ARGAMASSA. AF_09/2020</t>
  </si>
  <si>
    <t>RECOMPOSIÇÃO DE JUNTA DE DILATAÇÃO PARA PISO GRANILITE</t>
  </si>
  <si>
    <t>00004786-SNP</t>
  </si>
  <si>
    <t>93393-SNP</t>
  </si>
  <si>
    <t>101749-SNP</t>
  </si>
  <si>
    <t>COMPOSIÇÃO 02</t>
  </si>
  <si>
    <t>IMPERMEABILIZAÇÕES</t>
  </si>
  <si>
    <t>IMPERMEABILIZAÇÃO DE SUPERFÍCIE COM ARGAMASSA POLIMÉRICA / MEMBRANA ACRÍLICA, 3 DEMÃOS. AF_06/2018</t>
  </si>
  <si>
    <t>CONTRAPISO EM ARGAMASSA TRAÇO 1:4 (CIMENTO E AREIA), PREPARO MANUAL, APLICADO EM ÁREAS MOLHADAS SOBRE IMPERMEABILIZAÇÃO, ACABAMENTO NÃO REFORÇADO, ESPESSURA 3CM. AF_07/2021</t>
  </si>
  <si>
    <t>98555-SNP</t>
  </si>
  <si>
    <t>87757-SNP</t>
  </si>
  <si>
    <t>ESPELHOS/ APARELHOS SANITÁRIOS E METAIS</t>
  </si>
  <si>
    <t>ESPELHO CRISTAL E = 4 MM</t>
  </si>
  <si>
    <t>BARRA DE APOIO RETA, EM ACO INOX POLIDO, COMPRIMENTO 60CM, FIXADA NA PAREDE - FORNECIMENTO E INSTALAÇÃO. AF_01/2020</t>
  </si>
  <si>
    <t>BARRA DE APOIO RETA, EM ACO INOX POLIDO, COMPRIMENTO 80 CM, FIXADA NA PAREDE - FORNECIMENTO E INSTALAÇÃO. AF_01/2020</t>
  </si>
  <si>
    <t>SABONETEIRA DE PAREDE EM PLASTICO ABS COM ACABAMENTO CROMADO E ACRILICO, INCLUSO FIXAÇÃO. AF_01/2020</t>
  </si>
  <si>
    <t>SABONETEIRA PLASTICA TIPO DISPENSER PARA SABONETE LIQUIDO COM RESERVATORIO 800 A 1500 ML, INCLUSO FIXAÇÃO. AF_01/2020</t>
  </si>
  <si>
    <t>PAPELEIRA PLASTICA TIPO DISPENSER PARA PAPEL HIGIENICO ROLAO</t>
  </si>
  <si>
    <t>VASO SANITARIO SIFONADO CONVENCIONAL COM LOUÇA BRANCA, INCLUSO CONJUNTO DE LIGAÇÃO PARA BACIA SANITÁRIA AJUSTÁVEL - FORNECIMENTO E INSTALAÇÃO. AF_10/2016</t>
  </si>
  <si>
    <t>VASO SANITARIO SIFONADO CONVENCIONAL PARA PCD SEM FURO FRONTAL COM LOUÇA BRANCA SEM ASSENTO - FORNECIMENTO E INSTALAÇÃO. AF_01/2020</t>
  </si>
  <si>
    <t>ASSENTO SANITÁRIO CONVENCIONAL - FORNECIMENTO E INSTALAÇÃO. AF_01/2020</t>
  </si>
  <si>
    <t>LAVATÓRIO LOUÇA BRANCA COM COLUNA, *44 X 35,5* CM, PADRÃO POPULAR - FORNECIMENTO E INSTALAÇÃO. AF_01/2020</t>
  </si>
  <si>
    <t>CUBA DE EMBUTIR OVAL EM LOUÇA BRANCA, 35 X 50CM OU EQUIVALENTE, INCLUSO VÁLVULA EM METAL CROMADO E SIFÃO FLEXÍVEL EM PVC - FORNECIMENTO E INSTALAÇÃO. AF_01/2020</t>
  </si>
  <si>
    <t>TORNEIRA CROMADA DE MESA, 1/2 OU 3/4, PARA LAVATÓRIO, PADRÃO POPULAR - FORNECIMENTO E INSTALAÇÃO. AF_01/2020</t>
  </si>
  <si>
    <t>MICTÓRIO SIFONADO LOUÇA BRANCA PADRÃO MÉDIO FORNECIMENTO E INSTALAÇÃO. AF_01/2020</t>
  </si>
  <si>
    <t>CHUVEIRO ELÉTRICO COMUM CORPO PLÁSTICO, TIPO DUCHA FORNECIMENTO E INSTALAÇÃO. AF_01/2020</t>
  </si>
  <si>
    <t>REGISTRO DE PRESSÃO BRUTO, LATÃO, ROSCÁVEL, 3/4, FORNECIDO E INSTALADO EM RAMAL DE ÁGUA. AF_12/2014</t>
  </si>
  <si>
    <t>ACABAMENTO CROMADO PARA REGISTRO PEQUENO, 1/2 " OU 3/4 "</t>
  </si>
  <si>
    <t>PORTA TOALHA BANHO EM METAL CROMADO, TIPO BARRA, INCLUSO FIXAÇÃO. AF_01/2020</t>
  </si>
  <si>
    <t>11186 - SNP</t>
  </si>
  <si>
    <t>100866 - SNP</t>
  </si>
  <si>
    <t>100868 - SNP</t>
  </si>
  <si>
    <t>100855 - SNP</t>
  </si>
  <si>
    <t>95547-SNP</t>
  </si>
  <si>
    <t>37400 - SNP</t>
  </si>
  <si>
    <t>95470 - SNP</t>
  </si>
  <si>
    <t>95471 - SNP</t>
  </si>
  <si>
    <t>100849 - SNP</t>
  </si>
  <si>
    <t>86902 - SNP</t>
  </si>
  <si>
    <t>86937 - SNP</t>
  </si>
  <si>
    <t>86906 - SNP</t>
  </si>
  <si>
    <t>100858 - SNP</t>
  </si>
  <si>
    <t>100860 - SNP</t>
  </si>
  <si>
    <t>89351 - SNP</t>
  </si>
  <si>
    <t>36801 - SNP</t>
  </si>
  <si>
    <t>95543 - SNP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</si>
  <si>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</si>
  <si>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</si>
  <si>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</si>
  <si>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</si>
  <si>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</si>
  <si>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</si>
  <si>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</si>
  <si>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</si>
  <si>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</si>
  <si>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</si>
  <si>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</si>
  <si>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</si>
  <si>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</si>
  <si>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</si>
  <si>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</si>
  <si>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M2</t>
  </si>
  <si>
    <t>TERRA VEGETAL (GRANEL)</t>
  </si>
  <si>
    <t>PLANTIO DE GRAMA EM PLACAS. AF_05/2018</t>
  </si>
  <si>
    <t>MUDA DE ARBUSTO FOLHAGEM, SANSAO-DO-CAMPO OU EQUIVALENTE DA REGIAO, H= *50 A 70* CM</t>
  </si>
  <si>
    <t>PLANTIO DE PALMEIRA COM ALTURA DE MUDA MENOR OU IGUAL A 2,00 M. AF_05/2018</t>
  </si>
  <si>
    <t>PLANTIO DE ÁRVORE ORNAMENTAL COM ALTURA DE MUDA MENOR OU IGUAL A 2,00M. AF_05/2018</t>
  </si>
  <si>
    <t>LASTRO COM MATERIAL GRANULAR (AREIA MÉDIA), APLICADO EM PISOS OU LAJES SOBRE SOLO, ESPESSURA DE *10 CM*. AF_07/2019</t>
  </si>
  <si>
    <t>BANCO COM ENCOSTO, 1,60M* DE COMPRIMENTO, EM TUBO DE ACO CARBONO E PINTURA NO PROCESSO ELETROSTATICO - PARA ACADEMIA AO AR LIVRE / ACADEMIA DA TERCEIRA IDADE - ATI</t>
  </si>
  <si>
    <t>PLAYGROUND CASINHA CHALÉ MAIOR EM EUCALIPTO TRATADO CONTENDO: CASINHA COM 2 BALANÇOS, 1 ESCORREGO, 1 SUBIDA DE PEDRA, 1 ESCALADA DE CORDA E 1 PONTE. (TAMANHO APROXIMADO 5,00M X 5,50M X A=3,00M)</t>
  </si>
  <si>
    <t>7253-SNP</t>
  </si>
  <si>
    <t>98504-SNP</t>
  </si>
  <si>
    <t>00000365-SNP</t>
  </si>
  <si>
    <t>98516-SNP</t>
  </si>
  <si>
    <t>100323-SNP</t>
  </si>
  <si>
    <t>00042439-SNP</t>
  </si>
  <si>
    <t>9.2</t>
  </si>
  <si>
    <t>9.3</t>
  </si>
  <si>
    <t>9.4</t>
  </si>
  <si>
    <t>9.5</t>
  </si>
  <si>
    <t>9.6</t>
  </si>
  <si>
    <t>9.7</t>
  </si>
  <si>
    <t>9.8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</si>
  <si>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</si>
  <si>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</si>
  <si>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</si>
  <si>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</si>
  <si>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</si>
  <si>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</si>
  <si>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</si>
  <si>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</si>
  <si>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</si>
  <si>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</si>
  <si>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ENTRADA DE ENERGIA ELÉTRICA, AÉREA, MONOFÁSICA, COM CAIXA DE SOBREPOR, CABO DE 10 MM2 E DISJUNTOR DIN 50A (NÃO INCLUSO O POSTE DE CONCRETO). AF_07/2020_P</t>
  </si>
  <si>
    <t>POSTE DE CONCRETO ARMADO DE SECAO CIRCULAR, EXTENSAO DE 9,00 M, RESISTENCIA DE 300 A 400 DAN, TIPO C-17</t>
  </si>
  <si>
    <t>POSTE CONICO CONTINUO EM ACO GALVANIZADO, CURVO, BRACO DUPLO, FLANGEADO, H= 9 M, DIAMETRO INFERIOR = *135* MM</t>
  </si>
  <si>
    <t>LUMINÁRIA TIPO PLAFON CIRCULAR, DE SOBREPOR, COM LED DE 12/13 W - FORNECIMENTO E INSTALAÇÃO. AF_03/2022</t>
  </si>
  <si>
    <t>LUMINÁRIA DE LED PARA ILUMINAÇÃO PÚBLICA, DE 181 W ATÉ 239 W - FORNECIMENTO E INSTALAÇÃO. AF_08/2020</t>
  </si>
  <si>
    <t>REFLETOR LED EXTERNO 200W 6500K IP65 JIK 19000 LUMENS</t>
  </si>
  <si>
    <t>PONTO DE TOMADA RESIDENCIAL INCLUINDO TOMADA (2 MÓDULOS) 10A/250V, CAIXA ELÉTRICA, ELETRODUTO, CABO, RASGO, QUEBRA E CHUMBAMENTO. AF_01/2016</t>
  </si>
  <si>
    <t>INTERRUPTOR SIMPLES (1 MÓDULO) COM 1 TOMADA DE EMBUTIR 2P+T 10 A, SUPORTE E SEM PLACA - FORNECIMENTO E INSTALAÇÃO. AF_12/2015</t>
  </si>
  <si>
    <t>CABO MULTIPOLAR DE COBRE FLEXIVEL, 2,5 MM², ANTI-CHAMA 450/750 V, PARA REFLETORES - FORNECIMENTO E INSTALAÇÃO. AF_12/2015 - REFERÊNCIA (91926-SNP)</t>
  </si>
  <si>
    <t>ELETRODUTO RÍGIDO ROSCÁVEL, PVC, DN 25 MM (3/4"), PARA CIRCUITOS TERMINAIS , INSTALADO EM LAJE - FORNECIMENTO E INSTALAÇÃO. AF_12/2015</t>
  </si>
  <si>
    <t>CAIXA ENTERRADA ELÉTRICA RETANGULAR, EM ALVENARIA COM TIJOLOS CERÂMICOS MACIÇOS, FUNDO COM BRITA, DIMENSÕES INTERNAS: 0,4X0,4X0,4 M. AF_12/2020</t>
  </si>
  <si>
    <t>CABO DE COBRE FLEXIVEL, 1,5 MM², ANTI-CHAMA, PARA TOMADAS E LÂMPADAS - FORNECIMENTO E INSTALAÇÃO. AF_12/2015 - REFERÊNCIA (91926-SNP)</t>
  </si>
  <si>
    <t>INSTALAÇÕES ELÉTRICAS E ILUMINAÇÃO PÚBLICA</t>
  </si>
  <si>
    <t>UN</t>
  </si>
  <si>
    <t>101489-SNP</t>
  </si>
  <si>
    <t>00005059-SNP</t>
  </si>
  <si>
    <t>14163-SNP</t>
  </si>
  <si>
    <t>103782-SNP</t>
  </si>
  <si>
    <t>101659-SNP</t>
  </si>
  <si>
    <t>93142-SNP</t>
  </si>
  <si>
    <t>92022-SNP</t>
  </si>
  <si>
    <t>COMPOSIÇÃO 03</t>
  </si>
  <si>
    <t>91867-SNP</t>
  </si>
  <si>
    <t>97887-SNP</t>
  </si>
  <si>
    <t>COMPOSIÇÃO 04</t>
  </si>
  <si>
    <t>11.1</t>
  </si>
  <si>
    <t>INSTALAÇÕES HIDRÁULICAS</t>
  </si>
  <si>
    <t>CAIXA D´ÁGUA EM POLIETILENO, 1000 LITROS - FORNECIMENTO E INSTALAÇÃO.AF_06/2021</t>
  </si>
  <si>
    <t>102607-SNP</t>
  </si>
  <si>
    <t>ARREMATES FINAIS/ PLACA DE INAUGURAÇÃO</t>
  </si>
  <si>
    <t>LIMPEZA DE REVESTIMENTO CERÂMICO EM PAREDE COM PANO ÚMIDO AF_04/2019</t>
  </si>
  <si>
    <t>REMOÇÃO DE TAPUME/ CHAPAS METÁLICAS E DE MADEIRA, DE FORMA MANUAL, SEM REAPROVEITAMENTO. AF_12/2017</t>
  </si>
  <si>
    <t>CONJUNTO PARA FUTSAL COM TRAVES OFICIAIS DE 3,00 X 2,00 M EM TUBO DE ACO GALVANIZADO 3" COM REQUADRO EM TUBO DE 1", PINTURA EM PRIMER COM TINTA ESMALTE SINTETICO E REDES DE POLIETILENO FIO 4 MM</t>
  </si>
  <si>
    <t>99806-SNP</t>
  </si>
  <si>
    <t>97637-SNP</t>
  </si>
  <si>
    <t>00025398-SNP</t>
  </si>
  <si>
    <t>PESQUISA DE MERCADO</t>
  </si>
  <si>
    <t>Requalificação da Quadra do Loteamento Futuro</t>
  </si>
  <si>
    <t>Requalificação da Quadra do Loteamento Futuro - Rua 01 do Loteamento Futuro, Nova Esperança, Barra de Guabiraba/PE. CEP 55690-000.</t>
  </si>
  <si>
    <t>A Quadra Municipal é um equipamento multifuncional, localizado no Bairro de Nova Esperança no Município de Barra de Guabiraba, e é de fundamental importância para a prática de várias modalidades esportivas, eventos educacionais, culturais e artísticos, proporcionando lazer a toda comunidade, vale ressaltar sua extrema importância para a integração social dos munícipes.Pela sua importância e pelo longo tempo de uso sem manutenções preventivas e corretivas, solicitamos através deste Plano de Trabalho as melhorias necessárias para que o equipamento possa a ter sua funcionalidade mantida e proporcionando segurança necessária aos munícipes.</t>
  </si>
  <si>
    <t>34.134-7</t>
  </si>
  <si>
    <t>0834-6</t>
  </si>
  <si>
    <t>SINAPI MARÇO 2022 - NÃO DESONERADO</t>
  </si>
  <si>
    <t>Barra de Guabiraba-PE, 20 de abril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</si>
</sst>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* #,##0.000_);_(* \(#,##0.000\);_(* &quot;-&quot;??_);_(@_)"/>
    <numFmt numFmtId="168" formatCode="#,##0.00_ ;[Red]\-#,##0.00\ "/>
    <numFmt numFmtId="169" formatCode="_-[$R$-416]\ * #,##0.00_-;\-[$R$-416]\ * #,##0.00_-;_-[$R$-416]\ * &quot;-&quot;??_-;_-@_-"/>
    <numFmt numFmtId="170" formatCode="00&quot;.&quot;000&quot;.&quot;000&quot;/&quot;0000&quot;-&quot;00"/>
    <numFmt numFmtId="171" formatCode="[&lt;=99999999]\(\8\1\)\ ####\-####;\(##\)\ ####\-####"/>
    <numFmt numFmtId="172" formatCode="[&lt;=99999]00000;00000\-000"/>
    <numFmt numFmtId="173" formatCode="###\-#"/>
    <numFmt numFmtId="174" formatCode="#"/>
    <numFmt numFmtId="175" formatCode="00#&quot;.&quot;###&quot;.&quot;###&quot;-&quot;##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2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sz val="12"/>
      <name val="Arial"/>
      <family val="2"/>
    </font>
    <font>
      <sz val="8"/>
      <color rgb="FF00000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color indexed="8"/>
      <name val="Verdan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0"/>
      <name val="Tahoma"/>
      <family val="2"/>
    </font>
    <font>
      <b/>
      <i/>
      <sz val="8"/>
      <name val="Arial"/>
      <family val="2"/>
    </font>
    <font>
      <u/>
      <sz val="10"/>
      <name val="Arial"/>
      <family val="2"/>
    </font>
    <font>
      <u/>
      <sz val="11"/>
      <name val="Arial"/>
      <family val="2"/>
    </font>
    <font>
      <b/>
      <i/>
      <sz val="1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22"/>
      </patternFill>
    </fill>
    <fill>
      <patternFill patternType="solid">
        <fgColor rgb="FFCBECFD"/>
        <bgColor indexed="64"/>
      </patternFill>
    </fill>
    <fill>
      <patternFill patternType="solid">
        <fgColor rgb="FFCBECFD"/>
        <bgColor indexed="22"/>
      </patternFill>
    </fill>
    <fill>
      <patternFill patternType="solid">
        <fgColor rgb="FFE6E6E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599963377788628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9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35" fillId="30" borderId="1">
      <alignment horizontal="right" shrinkToFit="1"/>
    </xf>
    <xf numFmtId="0" fontId="20" fillId="22" borderId="41" applyNumberFormat="0" applyAlignment="0" applyProtection="0"/>
    <xf numFmtId="0" fontId="20" fillId="22" borderId="41" applyNumberFormat="0" applyAlignment="0" applyProtection="0"/>
    <xf numFmtId="0" fontId="21" fillId="23" borderId="42" applyNumberFormat="0" applyAlignment="0" applyProtection="0"/>
    <xf numFmtId="0" fontId="21" fillId="23" borderId="42" applyNumberFormat="0" applyAlignment="0" applyProtection="0"/>
    <xf numFmtId="0" fontId="22" fillId="0" borderId="43" applyNumberFormat="0" applyFill="0" applyAlignment="0" applyProtection="0"/>
    <xf numFmtId="0" fontId="22" fillId="0" borderId="43" applyNumberFormat="0" applyFill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23" fillId="13" borderId="41" applyNumberFormat="0" applyAlignment="0" applyProtection="0"/>
    <xf numFmtId="0" fontId="23" fillId="13" borderId="41" applyNumberFormat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6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9" borderId="44" applyNumberFormat="0" applyFont="0" applyAlignment="0" applyProtection="0"/>
    <xf numFmtId="0" fontId="2" fillId="29" borderId="44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22" borderId="45" applyNumberFormat="0" applyAlignment="0" applyProtection="0"/>
    <xf numFmtId="0" fontId="27" fillId="22" borderId="45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46" applyNumberFormat="0" applyFill="0" applyAlignment="0" applyProtection="0"/>
    <xf numFmtId="0" fontId="30" fillId="0" borderId="46" applyNumberFormat="0" applyFill="0" applyAlignment="0" applyProtection="0"/>
    <xf numFmtId="0" fontId="31" fillId="0" borderId="47" applyNumberFormat="0" applyFill="0" applyAlignment="0" applyProtection="0"/>
    <xf numFmtId="0" fontId="31" fillId="0" borderId="47" applyNumberFormat="0" applyFill="0" applyAlignment="0" applyProtection="0"/>
    <xf numFmtId="0" fontId="32" fillId="0" borderId="48" applyNumberFormat="0" applyFill="0" applyAlignment="0" applyProtection="0"/>
    <xf numFmtId="0" fontId="32" fillId="0" borderId="48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49" applyNumberFormat="0" applyFill="0" applyAlignment="0" applyProtection="0"/>
    <xf numFmtId="0" fontId="34" fillId="0" borderId="49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1" fillId="0" borderId="0" applyFont="0" applyFill="0" applyBorder="0" applyAlignment="0" applyProtection="0"/>
  </cellStyleXfs>
  <cellXfs count="244">
    <xf numFmtId="0" fontId="0" fillId="0" borderId="0" xfId="0"/>
    <xf numFmtId="0" fontId="8" fillId="0" borderId="0" xfId="0" applyFont="1" applyBorder="1" applyAlignment="1">
      <alignment vertical="center"/>
    </xf>
    <xf numFmtId="168" fontId="6" fillId="2" borderId="1" xfId="0" applyNumberFormat="1" applyFont="1" applyFill="1" applyBorder="1" applyAlignment="1" applyProtection="1">
      <alignment horizontal="right" vertical="center"/>
      <protection hidden="1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168" fontId="11" fillId="0" borderId="0" xfId="0" applyNumberFormat="1" applyFont="1" applyBorder="1" applyAlignment="1" applyProtection="1">
      <alignment horizontal="right" vertic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168" fontId="6" fillId="2" borderId="1" xfId="0" applyNumberFormat="1" applyFont="1" applyFill="1" applyBorder="1" applyAlignment="1" applyProtection="1">
      <alignment horizontal="right" vertical="center"/>
    </xf>
    <xf numFmtId="166" fontId="11" fillId="2" borderId="1" xfId="7" applyFont="1" applyFill="1" applyBorder="1" applyAlignment="1" applyProtection="1">
      <alignment horizontal="right" vertical="center" wrapText="1"/>
    </xf>
    <xf numFmtId="10" fontId="13" fillId="4" borderId="1" xfId="5" applyNumberFormat="1" applyFont="1" applyFill="1" applyBorder="1" applyAlignment="1" applyProtection="1">
      <alignment horizontal="right" vertical="center"/>
    </xf>
    <xf numFmtId="166" fontId="11" fillId="4" borderId="1" xfId="7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7" borderId="2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left"/>
    </xf>
    <xf numFmtId="170" fontId="14" fillId="0" borderId="0" xfId="0" applyNumberFormat="1" applyFont="1" applyAlignment="1">
      <alignment horizontal="left"/>
    </xf>
    <xf numFmtId="171" fontId="14" fillId="0" borderId="0" xfId="0" applyNumberFormat="1" applyFont="1" applyAlignment="1">
      <alignment horizontal="left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7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center"/>
    </xf>
    <xf numFmtId="0" fontId="11" fillId="0" borderId="1" xfId="0" applyFont="1" applyBorder="1" applyAlignment="1" applyProtection="1">
      <alignment horizontal="justify" vertical="center" wrapText="1"/>
    </xf>
    <xf numFmtId="0" fontId="11" fillId="0" borderId="1" xfId="0" applyFont="1" applyBorder="1" applyAlignment="1" applyProtection="1">
      <alignment horizontal="justify" vertical="center"/>
    </xf>
    <xf numFmtId="0" fontId="10" fillId="0" borderId="1" xfId="0" applyFont="1" applyBorder="1" applyAlignment="1" applyProtection="1">
      <alignment horizontal="justify" vertical="center" wrapText="1"/>
      <protection locked="0"/>
    </xf>
    <xf numFmtId="172" fontId="10" fillId="0" borderId="1" xfId="0" applyNumberFormat="1" applyFont="1" applyBorder="1" applyAlignment="1" applyProtection="1">
      <alignment horizontal="justify" vertical="center" wrapText="1"/>
      <protection locked="0"/>
    </xf>
    <xf numFmtId="0" fontId="11" fillId="0" borderId="1" xfId="0" applyFont="1" applyBorder="1" applyAlignment="1" applyProtection="1">
      <alignment vertical="center" wrapText="1"/>
    </xf>
    <xf numFmtId="173" fontId="10" fillId="0" borderId="1" xfId="0" applyNumberFormat="1" applyFont="1" applyBorder="1" applyAlignment="1" applyProtection="1">
      <alignment horizontal="left" vertical="center" wrapText="1"/>
      <protection locked="0"/>
    </xf>
    <xf numFmtId="3" fontId="10" fillId="0" borderId="1" xfId="0" applyNumberFormat="1" applyFont="1" applyBorder="1" applyAlignment="1" applyProtection="1">
      <alignment horizontal="left" vertical="center" wrapText="1"/>
      <protection locked="0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vertical="center" wrapText="1"/>
      <protection locked="0"/>
    </xf>
    <xf numFmtId="0" fontId="10" fillId="0" borderId="16" xfId="0" applyFont="1" applyBorder="1" applyAlignment="1" applyProtection="1">
      <alignment vertical="center" wrapText="1"/>
      <protection locked="0"/>
    </xf>
    <xf numFmtId="16" fontId="2" fillId="0" borderId="0" xfId="0" applyNumberFormat="1" applyFont="1" applyAlignment="1">
      <alignment vertical="center"/>
    </xf>
    <xf numFmtId="14" fontId="11" fillId="0" borderId="0" xfId="0" applyNumberFormat="1" applyFont="1" applyBorder="1" applyAlignment="1" applyProtection="1">
      <alignment horizontal="right" vertical="center"/>
      <protection locked="0"/>
    </xf>
    <xf numFmtId="0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7" applyNumberFormat="1" applyFont="1" applyFill="1" applyBorder="1" applyAlignment="1" applyProtection="1">
      <alignment horizontal="right" vertical="center"/>
      <protection locked="0"/>
    </xf>
    <xf numFmtId="168" fontId="2" fillId="0" borderId="0" xfId="7" applyNumberFormat="1" applyFont="1" applyFill="1" applyBorder="1" applyAlignment="1" applyProtection="1">
      <alignment horizontal="right" vertical="center"/>
    </xf>
    <xf numFmtId="10" fontId="11" fillId="0" borderId="0" xfId="5" applyNumberFormat="1" applyFont="1" applyBorder="1" applyAlignment="1" applyProtection="1">
      <alignment horizontal="right" vertical="center"/>
    </xf>
    <xf numFmtId="14" fontId="11" fillId="0" borderId="0" xfId="0" applyNumberFormat="1" applyFont="1" applyBorder="1" applyAlignment="1" applyProtection="1">
      <alignment horizontal="right" vertical="center"/>
    </xf>
    <xf numFmtId="0" fontId="37" fillId="7" borderId="28" xfId="2" applyFont="1" applyFill="1" applyBorder="1" applyAlignment="1" applyProtection="1">
      <alignment horizontal="center" vertical="center" wrapText="1"/>
    </xf>
    <xf numFmtId="10" fontId="11" fillId="0" borderId="0" xfId="5" applyNumberFormat="1" applyFont="1" applyBorder="1" applyAlignment="1" applyProtection="1">
      <alignment horizontal="right" vertical="center"/>
      <protection locked="0"/>
    </xf>
    <xf numFmtId="10" fontId="11" fillId="4" borderId="1" xfId="5" applyNumberFormat="1" applyFont="1" applyFill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16" fontId="2" fillId="0" borderId="0" xfId="0" applyNumberFormat="1" applyFont="1" applyAlignment="1">
      <alignment horizontal="left" vertical="center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justify" vertical="center"/>
    </xf>
    <xf numFmtId="0" fontId="5" fillId="0" borderId="0" xfId="0" applyFont="1" applyFill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 applyProtection="1">
      <alignment horizontal="justify" vertical="center"/>
      <protection locked="0"/>
    </xf>
    <xf numFmtId="169" fontId="2" fillId="0" borderId="0" xfId="0" applyNumberFormat="1" applyFont="1" applyAlignment="1" applyProtection="1">
      <alignment vertical="center"/>
    </xf>
    <xf numFmtId="0" fontId="39" fillId="7" borderId="28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5" fillId="0" borderId="27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8" fillId="0" borderId="0" xfId="0" applyFont="1" applyAlignment="1">
      <alignment vertical="center"/>
    </xf>
    <xf numFmtId="1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168" fontId="2" fillId="0" borderId="1" xfId="7" applyNumberFormat="1" applyFont="1" applyFill="1" applyBorder="1" applyAlignment="1" applyProtection="1">
      <alignment horizontal="center" vertical="center"/>
      <protection locked="0"/>
    </xf>
    <xf numFmtId="168" fontId="2" fillId="0" borderId="1" xfId="7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67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/>
    </xf>
    <xf numFmtId="168" fontId="6" fillId="2" borderId="1" xfId="0" applyNumberFormat="1" applyFont="1" applyFill="1" applyBorder="1" applyAlignment="1" applyProtection="1">
      <alignment horizontal="center" vertical="center"/>
    </xf>
    <xf numFmtId="166" fontId="11" fillId="2" borderId="1" xfId="7" applyFont="1" applyFill="1" applyBorder="1" applyAlignment="1" applyProtection="1">
      <alignment horizontal="center" vertical="center" wrapText="1"/>
    </xf>
    <xf numFmtId="168" fontId="12" fillId="2" borderId="1" xfId="0" applyNumberFormat="1" applyFont="1" applyFill="1" applyBorder="1" applyAlignment="1" applyProtection="1">
      <alignment horizontal="center" vertical="center"/>
      <protection hidden="1"/>
    </xf>
    <xf numFmtId="168" fontId="12" fillId="2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68" fontId="2" fillId="0" borderId="11" xfId="7" applyNumberFormat="1" applyFont="1" applyFill="1" applyBorder="1" applyAlignment="1" applyProtection="1">
      <alignment horizontal="center" vertical="center"/>
      <protection locked="0"/>
    </xf>
    <xf numFmtId="168" fontId="2" fillId="0" borderId="9" xfId="7" applyNumberFormat="1" applyFont="1" applyFill="1" applyBorder="1" applyAlignment="1" applyProtection="1">
      <alignment horizontal="center" vertical="center"/>
      <protection locked="0"/>
    </xf>
    <xf numFmtId="0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168" fontId="12" fillId="2" borderId="1" xfId="0" applyNumberFormat="1" applyFont="1" applyFill="1" applyBorder="1" applyAlignment="1" applyProtection="1">
      <alignment horizontal="right" vertical="center"/>
      <protection hidden="1"/>
    </xf>
    <xf numFmtId="168" fontId="12" fillId="2" borderId="1" xfId="0" applyNumberFormat="1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horizontal="justify" vertical="center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1" xfId="158" applyFont="1" applyFill="1" applyBorder="1" applyAlignment="1" applyProtection="1">
      <alignment horizontal="center" vertical="center"/>
      <protection locked="0"/>
    </xf>
    <xf numFmtId="44" fontId="2" fillId="0" borderId="1" xfId="158" applyFont="1" applyFill="1" applyBorder="1" applyAlignment="1" applyProtection="1">
      <alignment horizontal="center" vertical="center"/>
    </xf>
    <xf numFmtId="44" fontId="12" fillId="2" borderId="1" xfId="158" applyFont="1" applyFill="1" applyBorder="1" applyAlignment="1" applyProtection="1">
      <alignment horizontal="right" vertical="center" wrapText="1"/>
    </xf>
    <xf numFmtId="44" fontId="12" fillId="2" borderId="1" xfId="158" applyFont="1" applyFill="1" applyBorder="1" applyAlignment="1" applyProtection="1">
      <alignment horizontal="center" vertical="center" wrapText="1"/>
    </xf>
    <xf numFmtId="44" fontId="12" fillId="2" borderId="1" xfId="158" applyFont="1" applyFill="1" applyBorder="1" applyAlignment="1" applyProtection="1">
      <alignment horizontal="center" vertical="center"/>
    </xf>
    <xf numFmtId="44" fontId="11" fillId="4" borderId="1" xfId="158" applyFont="1" applyFill="1" applyBorder="1" applyAlignment="1" applyProtection="1">
      <alignment horizontal="right" vertical="center" wrapText="1"/>
    </xf>
    <xf numFmtId="44" fontId="40" fillId="0" borderId="1" xfId="158" applyFont="1" applyFill="1" applyBorder="1" applyAlignment="1">
      <alignment horizontal="center" vertical="center"/>
    </xf>
    <xf numFmtId="44" fontId="10" fillId="0" borderId="1" xfId="158" applyFont="1" applyFill="1" applyBorder="1" applyAlignment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</xf>
    <xf numFmtId="0" fontId="11" fillId="0" borderId="11" xfId="0" applyFont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</xf>
    <xf numFmtId="14" fontId="13" fillId="3" borderId="18" xfId="0" applyNumberFormat="1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1" fillId="6" borderId="17" xfId="0" applyFont="1" applyFill="1" applyBorder="1" applyAlignment="1" applyProtection="1">
      <alignment horizontal="left" vertical="center" wrapText="1"/>
    </xf>
    <xf numFmtId="0" fontId="11" fillId="6" borderId="18" xfId="0" applyFont="1" applyFill="1" applyBorder="1" applyAlignment="1" applyProtection="1">
      <alignment horizontal="left" vertical="center" wrapText="1"/>
    </xf>
    <xf numFmtId="0" fontId="11" fillId="6" borderId="19" xfId="0" applyFont="1" applyFill="1" applyBorder="1" applyAlignment="1" applyProtection="1">
      <alignment horizontal="left" vertical="center" wrapText="1"/>
    </xf>
    <xf numFmtId="170" fontId="10" fillId="0" borderId="2" xfId="0" applyNumberFormat="1" applyFont="1" applyBorder="1" applyAlignment="1" applyProtection="1">
      <alignment horizontal="left" vertical="center" wrapText="1"/>
      <protection locked="0"/>
    </xf>
    <xf numFmtId="170" fontId="10" fillId="0" borderId="11" xfId="0" applyNumberFormat="1" applyFont="1" applyBorder="1" applyAlignment="1" applyProtection="1">
      <alignment horizontal="left" vertical="center" wrapText="1"/>
      <protection locked="0"/>
    </xf>
    <xf numFmtId="170" fontId="10" fillId="0" borderId="9" xfId="0" applyNumberFormat="1" applyFont="1" applyBorder="1" applyAlignment="1" applyProtection="1">
      <alignment horizontal="left" vertical="center" wrapText="1"/>
      <protection locked="0"/>
    </xf>
    <xf numFmtId="174" fontId="10" fillId="0" borderId="2" xfId="0" applyNumberFormat="1" applyFont="1" applyBorder="1" applyAlignment="1" applyProtection="1">
      <alignment horizontal="left" vertical="center" wrapText="1"/>
      <protection locked="0"/>
    </xf>
    <xf numFmtId="174" fontId="10" fillId="0" borderId="11" xfId="0" applyNumberFormat="1" applyFont="1" applyBorder="1" applyAlignment="1" applyProtection="1">
      <alignment horizontal="left" vertical="center" wrapText="1"/>
      <protection locked="0"/>
    </xf>
    <xf numFmtId="174" fontId="10" fillId="0" borderId="9" xfId="0" applyNumberFormat="1" applyFont="1" applyBorder="1" applyAlignment="1" applyProtection="1">
      <alignment horizontal="left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175" fontId="10" fillId="0" borderId="2" xfId="0" applyNumberFormat="1" applyFont="1" applyBorder="1" applyAlignment="1" applyProtection="1">
      <alignment horizontal="left" vertical="center" wrapText="1"/>
      <protection locked="0"/>
    </xf>
    <xf numFmtId="175" fontId="10" fillId="0" borderId="11" xfId="0" applyNumberFormat="1" applyFont="1" applyBorder="1" applyAlignment="1" applyProtection="1">
      <alignment horizontal="left" vertical="center" wrapText="1"/>
      <protection locked="0"/>
    </xf>
    <xf numFmtId="175" fontId="10" fillId="0" borderId="9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left" vertical="center" wrapText="1"/>
    </xf>
    <xf numFmtId="173" fontId="10" fillId="0" borderId="2" xfId="0" applyNumberFormat="1" applyFont="1" applyBorder="1" applyAlignment="1" applyProtection="1">
      <alignment horizontal="left" vertical="center" wrapText="1"/>
      <protection locked="0"/>
    </xf>
    <xf numFmtId="173" fontId="10" fillId="0" borderId="11" xfId="0" applyNumberFormat="1" applyFont="1" applyBorder="1" applyAlignment="1" applyProtection="1">
      <alignment horizontal="left" vertical="center" wrapText="1"/>
      <protection locked="0"/>
    </xf>
    <xf numFmtId="173" fontId="10" fillId="0" borderId="9" xfId="0" applyNumberFormat="1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 wrapText="1"/>
    </xf>
    <xf numFmtId="0" fontId="11" fillId="0" borderId="24" xfId="0" applyFont="1" applyBorder="1" applyAlignment="1" applyProtection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71" fontId="10" fillId="0" borderId="2" xfId="0" applyNumberFormat="1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left" vertical="center" wrapText="1"/>
    </xf>
    <xf numFmtId="0" fontId="37" fillId="0" borderId="2" xfId="2" applyFont="1" applyBorder="1" applyAlignment="1" applyProtection="1">
      <alignment horizontal="left" vertical="center" wrapText="1"/>
      <protection locked="0"/>
    </xf>
    <xf numFmtId="0" fontId="10" fillId="0" borderId="2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171" fontId="10" fillId="0" borderId="11" xfId="0" applyNumberFormat="1" applyFont="1" applyBorder="1" applyAlignment="1" applyProtection="1">
      <alignment horizontal="left" vertical="center" wrapText="1"/>
      <protection locked="0"/>
    </xf>
    <xf numFmtId="171" fontId="10" fillId="0" borderId="9" xfId="0" applyNumberFormat="1" applyFont="1" applyBorder="1" applyAlignment="1" applyProtection="1">
      <alignment horizontal="left" vertical="center" wrapText="1"/>
      <protection locked="0"/>
    </xf>
    <xf numFmtId="0" fontId="38" fillId="0" borderId="2" xfId="2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5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/>
      <protection locked="0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1" fillId="4" borderId="21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43" fillId="0" borderId="13" xfId="0" applyFont="1" applyFill="1" applyBorder="1" applyAlignment="1" applyProtection="1">
      <alignment horizontal="left" vertical="top" wrapText="1"/>
      <protection locked="0"/>
    </xf>
    <xf numFmtId="0" fontId="43" fillId="0" borderId="14" xfId="0" applyFont="1" applyFill="1" applyBorder="1" applyAlignment="1" applyProtection="1">
      <alignment horizontal="left" vertical="top" wrapText="1"/>
      <protection locked="0"/>
    </xf>
    <xf numFmtId="0" fontId="43" fillId="0" borderId="3" xfId="0" applyFont="1" applyFill="1" applyBorder="1" applyAlignment="1" applyProtection="1">
      <alignment horizontal="left" vertical="top" wrapText="1"/>
      <protection locked="0"/>
    </xf>
    <xf numFmtId="0" fontId="43" fillId="0" borderId="0" xfId="0" applyFont="1" applyFill="1" applyBorder="1" applyAlignment="1" applyProtection="1">
      <alignment horizontal="left" vertical="top" wrapText="1"/>
      <protection locked="0"/>
    </xf>
    <xf numFmtId="0" fontId="43" fillId="0" borderId="4" xfId="0" applyFont="1" applyFill="1" applyBorder="1" applyAlignment="1" applyProtection="1">
      <alignment horizontal="left" vertical="top" wrapText="1"/>
      <protection locked="0"/>
    </xf>
    <xf numFmtId="0" fontId="43" fillId="0" borderId="15" xfId="0" applyFont="1" applyFill="1" applyBorder="1" applyAlignment="1" applyProtection="1">
      <alignment horizontal="left" vertical="top" wrapText="1"/>
      <protection locked="0"/>
    </xf>
    <xf numFmtId="0" fontId="43" fillId="0" borderId="6" xfId="0" applyFont="1" applyFill="1" applyBorder="1" applyAlignment="1" applyProtection="1">
      <alignment horizontal="left" vertical="top" wrapText="1"/>
      <protection locked="0"/>
    </xf>
    <xf numFmtId="0" fontId="43" fillId="0" borderId="16" xfId="0" applyFont="1" applyFill="1" applyBorder="1" applyAlignment="1" applyProtection="1">
      <alignment horizontal="left" vertical="top" wrapText="1"/>
      <protection locked="0"/>
    </xf>
    <xf numFmtId="0" fontId="11" fillId="0" borderId="15" xfId="0" applyFont="1" applyBorder="1" applyAlignment="1" applyProtection="1">
      <alignment horizontal="left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1" fillId="0" borderId="16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6" xfId="0" applyFont="1" applyBorder="1" applyAlignment="1" applyProtection="1">
      <alignment horizontal="center" vertical="center" wrapText="1"/>
    </xf>
    <xf numFmtId="0" fontId="10" fillId="0" borderId="35" xfId="0" applyFont="1" applyFill="1" applyBorder="1" applyAlignment="1" applyProtection="1">
      <alignment horizontal="center" vertical="center" wrapText="1"/>
      <protection locked="0"/>
    </xf>
    <xf numFmtId="0" fontId="10" fillId="0" borderId="36" xfId="0" applyFont="1" applyFill="1" applyBorder="1" applyAlignment="1" applyProtection="1">
      <alignment horizontal="center" vertical="center" wrapText="1"/>
      <protection locked="0"/>
    </xf>
    <xf numFmtId="0" fontId="10" fillId="0" borderId="37" xfId="0" applyFont="1" applyFill="1" applyBorder="1" applyAlignment="1" applyProtection="1">
      <alignment horizontal="center" vertical="center" wrapText="1"/>
      <protection locked="0"/>
    </xf>
    <xf numFmtId="0" fontId="10" fillId="0" borderId="38" xfId="0" applyFont="1" applyFill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40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1" fillId="6" borderId="17" xfId="0" applyFont="1" applyFill="1" applyBorder="1" applyAlignment="1" applyProtection="1">
      <alignment horizontal="left" vertical="center"/>
    </xf>
    <xf numFmtId="0" fontId="11" fillId="6" borderId="18" xfId="0" applyFont="1" applyFill="1" applyBorder="1" applyAlignment="1" applyProtection="1">
      <alignment horizontal="left" vertical="center"/>
    </xf>
    <xf numFmtId="0" fontId="11" fillId="6" borderId="19" xfId="0" applyFont="1" applyFill="1" applyBorder="1" applyAlignment="1" applyProtection="1">
      <alignment horizontal="left" vertical="center"/>
    </xf>
    <xf numFmtId="166" fontId="36" fillId="0" borderId="12" xfId="0" applyNumberFormat="1" applyFont="1" applyBorder="1" applyAlignment="1" applyProtection="1">
      <alignment horizontal="left" vertical="center"/>
    </xf>
    <xf numFmtId="0" fontId="36" fillId="0" borderId="13" xfId="0" applyFont="1" applyBorder="1" applyAlignment="1" applyProtection="1">
      <alignment horizontal="left" vertical="center"/>
    </xf>
    <xf numFmtId="0" fontId="36" fillId="0" borderId="14" xfId="0" applyFont="1" applyBorder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4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right" vertical="center"/>
    </xf>
    <xf numFmtId="0" fontId="6" fillId="2" borderId="11" xfId="0" applyFont="1" applyFill="1" applyBorder="1" applyAlignment="1" applyProtection="1">
      <alignment horizontal="right" vertical="center"/>
    </xf>
    <xf numFmtId="0" fontId="6" fillId="2" borderId="9" xfId="0" applyFont="1" applyFill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 wrapText="1"/>
    </xf>
    <xf numFmtId="0" fontId="10" fillId="0" borderId="20" xfId="0" applyFont="1" applyBorder="1" applyAlignment="1" applyProtection="1">
      <alignment horizontal="center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30" xfId="0" applyFont="1" applyBorder="1" applyAlignment="1" applyProtection="1">
      <alignment horizontal="center" vertical="center" wrapText="1"/>
    </xf>
    <xf numFmtId="169" fontId="13" fillId="3" borderId="18" xfId="0" applyNumberFormat="1" applyFont="1" applyFill="1" applyBorder="1" applyAlignment="1" applyProtection="1">
      <alignment horizontal="center" vertical="center"/>
    </xf>
    <xf numFmtId="169" fontId="13" fillId="3" borderId="19" xfId="0" applyNumberFormat="1" applyFont="1" applyFill="1" applyBorder="1" applyAlignment="1" applyProtection="1">
      <alignment horizontal="center" vertical="center"/>
    </xf>
    <xf numFmtId="0" fontId="13" fillId="6" borderId="17" xfId="0" applyFont="1" applyFill="1" applyBorder="1" applyAlignment="1" applyProtection="1">
      <alignment horizontal="left" vertical="center" wrapText="1"/>
    </xf>
    <xf numFmtId="0" fontId="13" fillId="6" borderId="18" xfId="0" applyFont="1" applyFill="1" applyBorder="1" applyAlignment="1" applyProtection="1">
      <alignment horizontal="left" vertical="center" wrapText="1"/>
    </xf>
    <xf numFmtId="0" fontId="11" fillId="5" borderId="10" xfId="0" applyFont="1" applyFill="1" applyBorder="1" applyAlignment="1" applyProtection="1">
      <alignment horizontal="right" vertical="center" wrapText="1"/>
    </xf>
    <xf numFmtId="0" fontId="11" fillId="5" borderId="11" xfId="0" applyFont="1" applyFill="1" applyBorder="1" applyAlignment="1" applyProtection="1">
      <alignment horizontal="right" vertical="center" wrapText="1"/>
    </xf>
    <xf numFmtId="0" fontId="11" fillId="5" borderId="9" xfId="0" applyFont="1" applyFill="1" applyBorder="1" applyAlignment="1" applyProtection="1">
      <alignment horizontal="right" vertical="center" wrapText="1"/>
    </xf>
    <xf numFmtId="0" fontId="44" fillId="0" borderId="12" xfId="0" applyFont="1" applyFill="1" applyBorder="1" applyAlignment="1" applyProtection="1">
      <alignment horizontal="left" vertical="top" wrapText="1"/>
      <protection locked="0"/>
    </xf>
  </cellXfs>
  <cellStyles count="159">
    <cellStyle name="0,0_x000d__x000a_NA_x000d__x000a_" xfId="1" xr:uid="{00000000-0005-0000-0000-000000000000}"/>
    <cellStyle name="0,0_x000d__x000a_NA_x000d__x000a_ 2" xfId="13" xr:uid="{00000000-0005-0000-0000-000001000000}"/>
    <cellStyle name="0,0_x000d__x000a_NA_x000d__x000a_ 3" xfId="14" xr:uid="{00000000-0005-0000-0000-000002000000}"/>
    <cellStyle name="0,0_x000d__x000a_NA_x000d__x000a_ 4" xfId="15" xr:uid="{00000000-0005-0000-0000-000003000000}"/>
    <cellStyle name="0,0_x000d__x000a_NA_x000d__x000a_ 5" xfId="16" xr:uid="{00000000-0005-0000-0000-000004000000}"/>
    <cellStyle name="0,0_x000d__x000a_NA_x000d__x000a_ 6" xfId="17" xr:uid="{00000000-0005-0000-0000-000005000000}"/>
    <cellStyle name="0,0_x000d__x000a_NA_x000d__x000a_ 7" xfId="18" xr:uid="{00000000-0005-0000-0000-000006000000}"/>
    <cellStyle name="0,0_x000d__x000a_NA_x000d__x000a_ 8" xfId="12" xr:uid="{00000000-0005-0000-0000-000007000000}"/>
    <cellStyle name="0,0_x005f_x000d__x000a_NA_x005f_x000d__x000a_" xfId="19" xr:uid="{00000000-0005-0000-0000-000008000000}"/>
    <cellStyle name="20% - Ênfase1 2" xfId="20" xr:uid="{00000000-0005-0000-0000-000009000000}"/>
    <cellStyle name="20% - Ênfase1 2 2" xfId="21" xr:uid="{00000000-0005-0000-0000-00000A000000}"/>
    <cellStyle name="20% - Ênfase2 2" xfId="22" xr:uid="{00000000-0005-0000-0000-00000B000000}"/>
    <cellStyle name="20% - Ênfase2 2 2" xfId="23" xr:uid="{00000000-0005-0000-0000-00000C000000}"/>
    <cellStyle name="20% - Ênfase3 2" xfId="24" xr:uid="{00000000-0005-0000-0000-00000D000000}"/>
    <cellStyle name="20% - Ênfase3 2 2" xfId="25" xr:uid="{00000000-0005-0000-0000-00000E000000}"/>
    <cellStyle name="20% - Ênfase4 2" xfId="26" xr:uid="{00000000-0005-0000-0000-00000F000000}"/>
    <cellStyle name="20% - Ênfase4 2 2" xfId="27" xr:uid="{00000000-0005-0000-0000-000010000000}"/>
    <cellStyle name="20% - Ênfase5 2" xfId="28" xr:uid="{00000000-0005-0000-0000-000011000000}"/>
    <cellStyle name="20% - Ênfase5 2 2" xfId="29" xr:uid="{00000000-0005-0000-0000-000012000000}"/>
    <cellStyle name="20% - Ênfase6 2" xfId="30" xr:uid="{00000000-0005-0000-0000-000013000000}"/>
    <cellStyle name="20% - Ênfase6 2 2" xfId="31" xr:uid="{00000000-0005-0000-0000-000014000000}"/>
    <cellStyle name="40% - Ênfase1 2" xfId="32" xr:uid="{00000000-0005-0000-0000-000015000000}"/>
    <cellStyle name="40% - Ênfase1 2 2" xfId="33" xr:uid="{00000000-0005-0000-0000-000016000000}"/>
    <cellStyle name="40% - Ênfase2 2" xfId="34" xr:uid="{00000000-0005-0000-0000-000017000000}"/>
    <cellStyle name="40% - Ênfase2 2 2" xfId="35" xr:uid="{00000000-0005-0000-0000-000018000000}"/>
    <cellStyle name="40% - Ênfase3 2" xfId="36" xr:uid="{00000000-0005-0000-0000-000019000000}"/>
    <cellStyle name="40% - Ênfase3 2 2" xfId="37" xr:uid="{00000000-0005-0000-0000-00001A000000}"/>
    <cellStyle name="40% - Ênfase4 2" xfId="38" xr:uid="{00000000-0005-0000-0000-00001B000000}"/>
    <cellStyle name="40% - Ênfase4 2 2" xfId="39" xr:uid="{00000000-0005-0000-0000-00001C000000}"/>
    <cellStyle name="40% - Ênfase5 2" xfId="40" xr:uid="{00000000-0005-0000-0000-00001D000000}"/>
    <cellStyle name="40% - Ênfase5 2 2" xfId="41" xr:uid="{00000000-0005-0000-0000-00001E000000}"/>
    <cellStyle name="40% - Ênfase6 2" xfId="42" xr:uid="{00000000-0005-0000-0000-00001F000000}"/>
    <cellStyle name="40% - Ênfase6 2 2" xfId="43" xr:uid="{00000000-0005-0000-0000-000020000000}"/>
    <cellStyle name="60% - Ênfase1 2" xfId="44" xr:uid="{00000000-0005-0000-0000-000021000000}"/>
    <cellStyle name="60% - Ênfase1 2 2" xfId="45" xr:uid="{00000000-0005-0000-0000-000022000000}"/>
    <cellStyle name="60% - Ênfase2 2" xfId="46" xr:uid="{00000000-0005-0000-0000-000023000000}"/>
    <cellStyle name="60% - Ênfase2 2 2" xfId="47" xr:uid="{00000000-0005-0000-0000-000024000000}"/>
    <cellStyle name="60% - Ênfase3 2" xfId="48" xr:uid="{00000000-0005-0000-0000-000025000000}"/>
    <cellStyle name="60% - Ênfase3 2 2" xfId="49" xr:uid="{00000000-0005-0000-0000-000026000000}"/>
    <cellStyle name="60% - Ênfase4 2" xfId="50" xr:uid="{00000000-0005-0000-0000-000027000000}"/>
    <cellStyle name="60% - Ênfase4 2 2" xfId="51" xr:uid="{00000000-0005-0000-0000-000028000000}"/>
    <cellStyle name="60% - Ênfase5 2" xfId="52" xr:uid="{00000000-0005-0000-0000-000029000000}"/>
    <cellStyle name="60% - Ênfase5 2 2" xfId="53" xr:uid="{00000000-0005-0000-0000-00002A000000}"/>
    <cellStyle name="60% - Ênfase6 2" xfId="54" xr:uid="{00000000-0005-0000-0000-00002B000000}"/>
    <cellStyle name="60% - Ênfase6 2 2" xfId="55" xr:uid="{00000000-0005-0000-0000-00002C000000}"/>
    <cellStyle name="Bom 2" xfId="56" xr:uid="{00000000-0005-0000-0000-00002D000000}"/>
    <cellStyle name="Bom 2 2" xfId="57" xr:uid="{00000000-0005-0000-0000-00002E000000}"/>
    <cellStyle name="cabeçalho_planilha" xfId="58" xr:uid="{00000000-0005-0000-0000-00002F000000}"/>
    <cellStyle name="Cálculo 2" xfId="59" xr:uid="{00000000-0005-0000-0000-000030000000}"/>
    <cellStyle name="Cálculo 2 2" xfId="60" xr:uid="{00000000-0005-0000-0000-000031000000}"/>
    <cellStyle name="Célula de Verificação 2" xfId="61" xr:uid="{00000000-0005-0000-0000-000032000000}"/>
    <cellStyle name="Célula de Verificação 2 2" xfId="62" xr:uid="{00000000-0005-0000-0000-000033000000}"/>
    <cellStyle name="Célula Vinculada 2" xfId="63" xr:uid="{00000000-0005-0000-0000-000034000000}"/>
    <cellStyle name="Célula Vinculada 2 2" xfId="64" xr:uid="{00000000-0005-0000-0000-000035000000}"/>
    <cellStyle name="Ênfase1 2" xfId="65" xr:uid="{00000000-0005-0000-0000-000036000000}"/>
    <cellStyle name="Ênfase1 2 2" xfId="66" xr:uid="{00000000-0005-0000-0000-000037000000}"/>
    <cellStyle name="Ênfase2 2" xfId="67" xr:uid="{00000000-0005-0000-0000-000038000000}"/>
    <cellStyle name="Ênfase2 2 2" xfId="68" xr:uid="{00000000-0005-0000-0000-000039000000}"/>
    <cellStyle name="Ênfase3 2" xfId="69" xr:uid="{00000000-0005-0000-0000-00003A000000}"/>
    <cellStyle name="Ênfase3 2 2" xfId="70" xr:uid="{00000000-0005-0000-0000-00003B000000}"/>
    <cellStyle name="Ênfase4 2" xfId="71" xr:uid="{00000000-0005-0000-0000-00003C000000}"/>
    <cellStyle name="Ênfase4 2 2" xfId="72" xr:uid="{00000000-0005-0000-0000-00003D000000}"/>
    <cellStyle name="Ênfase5 2" xfId="73" xr:uid="{00000000-0005-0000-0000-00003E000000}"/>
    <cellStyle name="Ênfase5 2 2" xfId="74" xr:uid="{00000000-0005-0000-0000-00003F000000}"/>
    <cellStyle name="Ênfase6 2" xfId="75" xr:uid="{00000000-0005-0000-0000-000040000000}"/>
    <cellStyle name="Ênfase6 2 2" xfId="76" xr:uid="{00000000-0005-0000-0000-000041000000}"/>
    <cellStyle name="Entrada 2" xfId="77" xr:uid="{00000000-0005-0000-0000-000042000000}"/>
    <cellStyle name="Entrada 2 2" xfId="78" xr:uid="{00000000-0005-0000-0000-000043000000}"/>
    <cellStyle name="Hiperlink" xfId="2" builtinId="8"/>
    <cellStyle name="Incorreto 2" xfId="79" xr:uid="{00000000-0005-0000-0000-000045000000}"/>
    <cellStyle name="Incorreto 2 2" xfId="80" xr:uid="{00000000-0005-0000-0000-000046000000}"/>
    <cellStyle name="Moeda" xfId="158" builtinId="4"/>
    <cellStyle name="Moeda 2" xfId="3" xr:uid="{00000000-0005-0000-0000-000048000000}"/>
    <cellStyle name="Moeda 2 2" xfId="81" xr:uid="{00000000-0005-0000-0000-000049000000}"/>
    <cellStyle name="Moeda 3" xfId="82" xr:uid="{00000000-0005-0000-0000-00004A000000}"/>
    <cellStyle name="Moeda 4" xfId="83" xr:uid="{00000000-0005-0000-0000-00004B000000}"/>
    <cellStyle name="Moeda 5" xfId="11" xr:uid="{00000000-0005-0000-0000-00004C000000}"/>
    <cellStyle name="Neutra 2" xfId="84" xr:uid="{00000000-0005-0000-0000-00004D000000}"/>
    <cellStyle name="Neutra 2 2" xfId="85" xr:uid="{00000000-0005-0000-0000-00004E000000}"/>
    <cellStyle name="Normal" xfId="0" builtinId="0"/>
    <cellStyle name="Normal 10" xfId="86" xr:uid="{00000000-0005-0000-0000-000050000000}"/>
    <cellStyle name="Normal 10 2" xfId="87" xr:uid="{00000000-0005-0000-0000-000051000000}"/>
    <cellStyle name="Normal 11" xfId="88" xr:uid="{00000000-0005-0000-0000-000052000000}"/>
    <cellStyle name="Normal 11 2" xfId="89" xr:uid="{00000000-0005-0000-0000-000053000000}"/>
    <cellStyle name="Normal 12" xfId="90" xr:uid="{00000000-0005-0000-0000-000054000000}"/>
    <cellStyle name="Normal 13" xfId="91" xr:uid="{00000000-0005-0000-0000-000055000000}"/>
    <cellStyle name="Normal 14" xfId="92" xr:uid="{00000000-0005-0000-0000-000056000000}"/>
    <cellStyle name="Normal 15" xfId="10" xr:uid="{00000000-0005-0000-0000-000057000000}"/>
    <cellStyle name="Normal 2" xfId="4" xr:uid="{00000000-0005-0000-0000-000058000000}"/>
    <cellStyle name="Normal 2 2" xfId="93" xr:uid="{00000000-0005-0000-0000-000059000000}"/>
    <cellStyle name="Normal 2 2 2" xfId="94" xr:uid="{00000000-0005-0000-0000-00005A000000}"/>
    <cellStyle name="Normal 2 3" xfId="95" xr:uid="{00000000-0005-0000-0000-00005B000000}"/>
    <cellStyle name="Normal 3" xfId="96" xr:uid="{00000000-0005-0000-0000-00005C000000}"/>
    <cellStyle name="Normal 3 2" xfId="97" xr:uid="{00000000-0005-0000-0000-00005D000000}"/>
    <cellStyle name="Normal 3 3" xfId="98" xr:uid="{00000000-0005-0000-0000-00005E000000}"/>
    <cellStyle name="Normal 4" xfId="99" xr:uid="{00000000-0005-0000-0000-00005F000000}"/>
    <cellStyle name="Normal 5" xfId="100" xr:uid="{00000000-0005-0000-0000-000060000000}"/>
    <cellStyle name="Normal 5 2" xfId="101" xr:uid="{00000000-0005-0000-0000-000061000000}"/>
    <cellStyle name="Normal 6" xfId="102" xr:uid="{00000000-0005-0000-0000-000062000000}"/>
    <cellStyle name="Normal 6 2" xfId="103" xr:uid="{00000000-0005-0000-0000-000063000000}"/>
    <cellStyle name="Normal 7" xfId="104" xr:uid="{00000000-0005-0000-0000-000064000000}"/>
    <cellStyle name="Normal 7 2" xfId="105" xr:uid="{00000000-0005-0000-0000-000065000000}"/>
    <cellStyle name="Normal 8" xfId="106" xr:uid="{00000000-0005-0000-0000-000066000000}"/>
    <cellStyle name="Normal 8 2" xfId="107" xr:uid="{00000000-0005-0000-0000-000067000000}"/>
    <cellStyle name="Normal 9" xfId="108" xr:uid="{00000000-0005-0000-0000-000068000000}"/>
    <cellStyle name="Normal 9 2" xfId="109" xr:uid="{00000000-0005-0000-0000-000069000000}"/>
    <cellStyle name="Nota 2" xfId="110" xr:uid="{00000000-0005-0000-0000-00006A000000}"/>
    <cellStyle name="Nota 2 2" xfId="111" xr:uid="{00000000-0005-0000-0000-00006B000000}"/>
    <cellStyle name="Porcentagem" xfId="5" builtinId="5"/>
    <cellStyle name="Porcentagem 2" xfId="6" xr:uid="{00000000-0005-0000-0000-00006D000000}"/>
    <cellStyle name="Porcentagem 2 2" xfId="113" xr:uid="{00000000-0005-0000-0000-00006E000000}"/>
    <cellStyle name="Porcentagem 2 3" xfId="112" xr:uid="{00000000-0005-0000-0000-00006F000000}"/>
    <cellStyle name="Saída 2" xfId="114" xr:uid="{00000000-0005-0000-0000-000070000000}"/>
    <cellStyle name="Saída 2 2" xfId="115" xr:uid="{00000000-0005-0000-0000-000071000000}"/>
    <cellStyle name="Separador de milhares 10" xfId="116" xr:uid="{00000000-0005-0000-0000-000072000000}"/>
    <cellStyle name="Separador de milhares 10 2" xfId="117" xr:uid="{00000000-0005-0000-0000-000073000000}"/>
    <cellStyle name="Separador de milhares 11" xfId="118" xr:uid="{00000000-0005-0000-0000-000074000000}"/>
    <cellStyle name="Separador de milhares 11 2" xfId="119" xr:uid="{00000000-0005-0000-0000-000075000000}"/>
    <cellStyle name="Separador de milhares 12" xfId="120" xr:uid="{00000000-0005-0000-0000-000076000000}"/>
    <cellStyle name="Separador de milhares 12 2" xfId="121" xr:uid="{00000000-0005-0000-0000-000077000000}"/>
    <cellStyle name="Separador de milhares 13" xfId="122" xr:uid="{00000000-0005-0000-0000-000078000000}"/>
    <cellStyle name="Separador de milhares 13 2" xfId="123" xr:uid="{00000000-0005-0000-0000-000079000000}"/>
    <cellStyle name="Separador de milhares 14" xfId="124" xr:uid="{00000000-0005-0000-0000-00007A000000}"/>
    <cellStyle name="Separador de milhares 2 2" xfId="125" xr:uid="{00000000-0005-0000-0000-00007B000000}"/>
    <cellStyle name="Separador de milhares 2 2 2" xfId="126" xr:uid="{00000000-0005-0000-0000-00007C000000}"/>
    <cellStyle name="Separador de milhares 2 3" xfId="127" xr:uid="{00000000-0005-0000-0000-00007D000000}"/>
    <cellStyle name="Separador de milhares 3" xfId="128" xr:uid="{00000000-0005-0000-0000-00007E000000}"/>
    <cellStyle name="Separador de milhares 3 2" xfId="129" xr:uid="{00000000-0005-0000-0000-00007F000000}"/>
    <cellStyle name="Separador de milhares 4" xfId="130" xr:uid="{00000000-0005-0000-0000-000080000000}"/>
    <cellStyle name="Separador de milhares 5" xfId="131" xr:uid="{00000000-0005-0000-0000-000081000000}"/>
    <cellStyle name="Separador de milhares 6" xfId="132" xr:uid="{00000000-0005-0000-0000-000082000000}"/>
    <cellStyle name="Separador de milhares 6 2" xfId="133" xr:uid="{00000000-0005-0000-0000-000083000000}"/>
    <cellStyle name="Separador de milhares 7" xfId="134" xr:uid="{00000000-0005-0000-0000-000084000000}"/>
    <cellStyle name="Separador de milhares 7 2" xfId="135" xr:uid="{00000000-0005-0000-0000-000085000000}"/>
    <cellStyle name="Separador de milhares 8" xfId="136" xr:uid="{00000000-0005-0000-0000-000086000000}"/>
    <cellStyle name="Separador de milhares 8 2" xfId="137" xr:uid="{00000000-0005-0000-0000-000087000000}"/>
    <cellStyle name="Separador de milhares 9" xfId="138" xr:uid="{00000000-0005-0000-0000-000088000000}"/>
    <cellStyle name="Separador de milhares 9 2" xfId="139" xr:uid="{00000000-0005-0000-0000-000089000000}"/>
    <cellStyle name="Texto de Aviso 2" xfId="140" xr:uid="{00000000-0005-0000-0000-00008A000000}"/>
    <cellStyle name="Texto de Aviso 2 2" xfId="141" xr:uid="{00000000-0005-0000-0000-00008B000000}"/>
    <cellStyle name="Texto Explicativo 2" xfId="142" xr:uid="{00000000-0005-0000-0000-00008C000000}"/>
    <cellStyle name="Texto Explicativo 2 2" xfId="143" xr:uid="{00000000-0005-0000-0000-00008D000000}"/>
    <cellStyle name="Título 1 2" xfId="144" xr:uid="{00000000-0005-0000-0000-00008E000000}"/>
    <cellStyle name="Título 1 2 2" xfId="145" xr:uid="{00000000-0005-0000-0000-00008F000000}"/>
    <cellStyle name="Título 2 2" xfId="146" xr:uid="{00000000-0005-0000-0000-000090000000}"/>
    <cellStyle name="Título 2 2 2" xfId="147" xr:uid="{00000000-0005-0000-0000-000091000000}"/>
    <cellStyle name="Título 3 2" xfId="148" xr:uid="{00000000-0005-0000-0000-000092000000}"/>
    <cellStyle name="Título 3 2 2" xfId="149" xr:uid="{00000000-0005-0000-0000-000093000000}"/>
    <cellStyle name="Título 4 2" xfId="150" xr:uid="{00000000-0005-0000-0000-000094000000}"/>
    <cellStyle name="Título 4 2 2" xfId="151" xr:uid="{00000000-0005-0000-0000-000095000000}"/>
    <cellStyle name="Título 5" xfId="152" xr:uid="{00000000-0005-0000-0000-000096000000}"/>
    <cellStyle name="Título 5 2" xfId="153" xr:uid="{00000000-0005-0000-0000-000097000000}"/>
    <cellStyle name="Total 2" xfId="154" xr:uid="{00000000-0005-0000-0000-000098000000}"/>
    <cellStyle name="Total 2 2" xfId="155" xr:uid="{00000000-0005-0000-0000-000099000000}"/>
    <cellStyle name="Vírgula" xfId="7" builtinId="3"/>
    <cellStyle name="Vírgula 2" xfId="8" xr:uid="{00000000-0005-0000-0000-00009B000000}"/>
    <cellStyle name="Vírgula 2 2" xfId="157" xr:uid="{00000000-0005-0000-0000-00009C000000}"/>
    <cellStyle name="Vírgula 2 3" xfId="156" xr:uid="{00000000-0005-0000-0000-00009D000000}"/>
    <cellStyle name="Vírgula 3" xfId="9" xr:uid="{00000000-0005-0000-0000-00009E000000}"/>
  </cellStyles>
  <dxfs count="0"/>
  <tableStyles count="0" defaultTableStyle="TableStyleMedium9" defaultPivotStyle="PivotStyleLight16"/>
  <colors>
    <mruColors>
      <color rgb="FFFF0066"/>
      <color rgb="FFCB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43542</xdr:rowOff>
    </xdr:from>
    <xdr:to>
      <xdr:col>3</xdr:col>
      <xdr:colOff>1245453</xdr:colOff>
      <xdr:row>2</xdr:row>
      <xdr:rowOff>952499</xdr:rowOff>
    </xdr:to>
    <xdr:pic>
      <xdr:nvPicPr>
        <xdr:cNvPr id="68718" name="Picture 75">
          <a:extLst>
            <a:ext uri="{FF2B5EF4-FFF2-40B4-BE49-F238E27FC236}">
              <a16:creationId xmlns:a16="http://schemas.microsoft.com/office/drawing/2014/main" id="{00000000-0008-0000-0000-00006E0C01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t="2624" r="72329"/>
        <a:stretch/>
      </xdr:blipFill>
      <xdr:spPr bwMode="auto">
        <a:xfrm>
          <a:off x="0" y="1219199"/>
          <a:ext cx="3309257" cy="9089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335280</xdr:colOff>
          <xdr:row>43</xdr:row>
          <xdr:rowOff>99060</xdr:rowOff>
        </xdr:from>
        <xdr:to>
          <xdr:col>4</xdr:col>
          <xdr:colOff>1417320</xdr:colOff>
          <xdr:row>43</xdr:row>
          <xdr:rowOff>426720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Zona urbana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1699260</xdr:colOff>
          <xdr:row>43</xdr:row>
          <xdr:rowOff>114300</xdr:rowOff>
        </xdr:from>
        <xdr:to>
          <xdr:col>5</xdr:col>
          <xdr:colOff>924465</xdr:colOff>
          <xdr:row>43</xdr:row>
          <xdr:rowOff>441960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Zona rural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862149</xdr:colOff>
      <xdr:row>1</xdr:row>
      <xdr:rowOff>43543</xdr:rowOff>
    </xdr:from>
    <xdr:to>
      <xdr:col>6</xdr:col>
      <xdr:colOff>1576894</xdr:colOff>
      <xdr:row>1</xdr:row>
      <xdr:rowOff>807721</xdr:rowOff>
    </xdr:to>
    <xdr:pic>
      <xdr:nvPicPr>
        <xdr:cNvPr id="11" name="Imagem 10" descr="marca  + sec obras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86449" y="203563"/>
          <a:ext cx="3717472" cy="764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141515</xdr:colOff>
      <xdr:row>58</xdr:row>
      <xdr:rowOff>152399</xdr:rowOff>
    </xdr:from>
    <xdr:to>
      <xdr:col>5</xdr:col>
      <xdr:colOff>1051658</xdr:colOff>
      <xdr:row>70</xdr:row>
      <xdr:rowOff>237770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948828F-FDD5-4FB7-A603-365582864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15" y="17144999"/>
          <a:ext cx="6886400" cy="3873600"/>
        </a:xfrm>
        <a:prstGeom prst="rect">
          <a:avLst/>
        </a:prstGeom>
      </xdr:spPr>
    </xdr:pic>
    <xdr:clientData/>
  </xdr:twoCellAnchor>
  <xdr:twoCellAnchor editAs="oneCell">
    <xdr:from>
      <xdr:col>2</xdr:col>
      <xdr:colOff>149999</xdr:colOff>
      <xdr:row>71</xdr:row>
      <xdr:rowOff>41143</xdr:rowOff>
    </xdr:from>
    <xdr:to>
      <xdr:col>5</xdr:col>
      <xdr:colOff>1060142</xdr:colOff>
      <xdr:row>83</xdr:row>
      <xdr:rowOff>126514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65E2098-17B1-4C01-BCAA-FE7CE9D17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999" y="21137657"/>
          <a:ext cx="6886400" cy="3873600"/>
        </a:xfrm>
        <a:prstGeom prst="rect">
          <a:avLst/>
        </a:prstGeom>
      </xdr:spPr>
    </xdr:pic>
    <xdr:clientData/>
  </xdr:twoCellAnchor>
  <xdr:twoCellAnchor editAs="oneCell">
    <xdr:from>
      <xdr:col>5</xdr:col>
      <xdr:colOff>1159972</xdr:colOff>
      <xdr:row>71</xdr:row>
      <xdr:rowOff>49630</xdr:rowOff>
    </xdr:from>
    <xdr:to>
      <xdr:col>10</xdr:col>
      <xdr:colOff>1329886</xdr:colOff>
      <xdr:row>83</xdr:row>
      <xdr:rowOff>135001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BC5F6CDC-1C86-452D-8CCC-6E69583F1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6229" y="21146144"/>
          <a:ext cx="6886400" cy="3873600"/>
        </a:xfrm>
        <a:prstGeom prst="rect">
          <a:avLst/>
        </a:prstGeom>
      </xdr:spPr>
    </xdr:pic>
    <xdr:clientData/>
  </xdr:twoCellAnchor>
  <xdr:twoCellAnchor editAs="oneCell">
    <xdr:from>
      <xdr:col>5</xdr:col>
      <xdr:colOff>1157572</xdr:colOff>
      <xdr:row>58</xdr:row>
      <xdr:rowOff>145200</xdr:rowOff>
    </xdr:from>
    <xdr:to>
      <xdr:col>10</xdr:col>
      <xdr:colOff>1323980</xdr:colOff>
      <xdr:row>70</xdr:row>
      <xdr:rowOff>228599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CCF485BE-B90E-4E2B-8CF4-47317E36E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3829" y="17137800"/>
          <a:ext cx="6882894" cy="38716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hyperlink" Target="mailto:sec.obras@barradeguabiraba.pe.gov.br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mailto:raqueldafine@hotmail.com" TargetMode="External"/><Relationship Id="rId1" Type="http://schemas.openxmlformats.org/officeDocument/2006/relationships/hyperlink" Target="http://pt.wikipedia.org/wiki/Lista_de_bancos_do_Brasil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T1272"/>
  <sheetViews>
    <sheetView tabSelected="1" showWhiteSpace="0" view="pageBreakPreview" topLeftCell="C135" zoomScale="70" zoomScaleNormal="85" zoomScaleSheetLayoutView="70" zoomScalePageLayoutView="55" workbookViewId="0">
      <selection activeCell="H273" sqref="H273"/>
    </sheetView>
  </sheetViews>
  <sheetFormatPr defaultColWidth="48.21875" defaultRowHeight="13.2" x14ac:dyDescent="0.25"/>
  <cols>
    <col min="1" max="2" width="0" style="27" hidden="1" customWidth="1"/>
    <col min="3" max="3" width="30" style="27" customWidth="1"/>
    <col min="4" max="4" width="34" style="27" customWidth="1"/>
    <col min="5" max="5" width="23.21875" style="27" customWidth="1"/>
    <col min="6" max="6" width="20.5546875" style="27" customWidth="1"/>
    <col min="7" max="7" width="24" style="27" customWidth="1"/>
    <col min="8" max="8" width="14.44140625" style="54" customWidth="1"/>
    <col min="9" max="9" width="16.33203125" style="27" customWidth="1"/>
    <col min="10" max="10" width="22.5546875" style="27" customWidth="1"/>
    <col min="11" max="11" width="21" style="27" customWidth="1"/>
    <col min="12" max="16384" width="48.21875" style="27"/>
  </cols>
  <sheetData>
    <row r="1" spans="2:20" ht="12.75" customHeight="1" x14ac:dyDescent="0.25">
      <c r="B1" s="27">
        <v>1</v>
      </c>
      <c r="C1" s="124"/>
      <c r="D1" s="124"/>
      <c r="E1" s="124"/>
      <c r="F1" s="124"/>
      <c r="G1" s="124"/>
      <c r="H1" s="124"/>
      <c r="I1" s="124"/>
      <c r="J1" s="124"/>
      <c r="K1" s="124"/>
      <c r="Q1" s="4"/>
      <c r="R1" s="4"/>
      <c r="S1" s="4"/>
      <c r="T1" s="52"/>
    </row>
    <row r="2" spans="2:20" ht="80.25" customHeight="1" thickBot="1" x14ac:dyDescent="0.3">
      <c r="B2" s="27">
        <v>2</v>
      </c>
      <c r="C2" s="125"/>
      <c r="D2" s="125"/>
      <c r="E2" s="125"/>
      <c r="F2" s="125"/>
      <c r="G2" s="125"/>
      <c r="H2" s="125"/>
      <c r="I2" s="125"/>
      <c r="J2" s="125"/>
      <c r="K2" s="125"/>
      <c r="Q2" s="52"/>
      <c r="R2" s="52"/>
      <c r="S2" s="52"/>
      <c r="T2" s="52"/>
    </row>
    <row r="3" spans="2:20" ht="75.75" customHeight="1" thickBot="1" x14ac:dyDescent="0.3">
      <c r="B3" s="27">
        <v>3</v>
      </c>
      <c r="C3" s="135" t="s">
        <v>1139</v>
      </c>
      <c r="D3" s="136"/>
      <c r="E3" s="136"/>
      <c r="F3" s="136"/>
      <c r="G3" s="136"/>
      <c r="H3" s="136"/>
      <c r="I3" s="136"/>
      <c r="J3" s="136"/>
      <c r="K3" s="137"/>
    </row>
    <row r="4" spans="2:20" ht="9.9" customHeight="1" thickBot="1" x14ac:dyDescent="0.3">
      <c r="B4" s="27">
        <v>4</v>
      </c>
      <c r="C4" s="5"/>
      <c r="D4" s="53"/>
      <c r="E4" s="53"/>
      <c r="F4" s="53"/>
      <c r="G4" s="53"/>
      <c r="H4" s="53"/>
      <c r="I4" s="53"/>
      <c r="J4" s="53"/>
      <c r="K4" s="53"/>
    </row>
    <row r="5" spans="2:20" ht="24" customHeight="1" thickBot="1" x14ac:dyDescent="0.3">
      <c r="B5" s="27">
        <v>5</v>
      </c>
      <c r="C5" s="126" t="s">
        <v>18</v>
      </c>
      <c r="D5" s="127"/>
      <c r="E5" s="127"/>
      <c r="F5" s="127"/>
      <c r="G5" s="127"/>
      <c r="H5" s="127"/>
      <c r="I5" s="127"/>
      <c r="J5" s="127"/>
      <c r="K5" s="128"/>
    </row>
    <row r="6" spans="2:20" ht="24" customHeight="1" x14ac:dyDescent="0.25">
      <c r="B6" s="27">
        <v>6</v>
      </c>
      <c r="C6" s="145" t="s">
        <v>81</v>
      </c>
      <c r="D6" s="146"/>
      <c r="E6" s="146"/>
      <c r="F6" s="147"/>
      <c r="G6" s="145" t="s">
        <v>19</v>
      </c>
      <c r="H6" s="146"/>
      <c r="I6" s="146"/>
      <c r="J6" s="146"/>
      <c r="K6" s="147"/>
      <c r="P6" s="3"/>
    </row>
    <row r="7" spans="2:20" ht="24" customHeight="1" x14ac:dyDescent="0.25">
      <c r="B7" s="27">
        <v>7</v>
      </c>
      <c r="C7" s="115" t="s">
        <v>1078</v>
      </c>
      <c r="D7" s="116"/>
      <c r="E7" s="116"/>
      <c r="F7" s="117"/>
      <c r="G7" s="129" t="s">
        <v>1079</v>
      </c>
      <c r="H7" s="130"/>
      <c r="I7" s="130"/>
      <c r="J7" s="130"/>
      <c r="K7" s="131"/>
    </row>
    <row r="8" spans="2:20" ht="24" customHeight="1" x14ac:dyDescent="0.25">
      <c r="B8" s="27">
        <v>8</v>
      </c>
      <c r="C8" s="118" t="s">
        <v>20</v>
      </c>
      <c r="D8" s="119"/>
      <c r="E8" s="119"/>
      <c r="F8" s="120"/>
      <c r="G8" s="118" t="s">
        <v>21</v>
      </c>
      <c r="H8" s="119"/>
      <c r="I8" s="119"/>
      <c r="J8" s="119"/>
      <c r="K8" s="120"/>
    </row>
    <row r="9" spans="2:20" ht="24" customHeight="1" x14ac:dyDescent="0.25">
      <c r="B9" s="27">
        <v>9</v>
      </c>
      <c r="C9" s="115" t="s">
        <v>1100</v>
      </c>
      <c r="D9" s="116"/>
      <c r="E9" s="116"/>
      <c r="F9" s="117"/>
      <c r="G9" s="115" t="s">
        <v>1080</v>
      </c>
      <c r="H9" s="116"/>
      <c r="I9" s="116"/>
      <c r="J9" s="116"/>
      <c r="K9" s="117"/>
    </row>
    <row r="10" spans="2:20" ht="24" customHeight="1" x14ac:dyDescent="0.25">
      <c r="B10" s="27">
        <v>10</v>
      </c>
      <c r="C10" s="118" t="s">
        <v>22</v>
      </c>
      <c r="D10" s="120"/>
      <c r="E10" s="28" t="s">
        <v>23</v>
      </c>
      <c r="F10" s="29" t="s">
        <v>24</v>
      </c>
      <c r="G10" s="118" t="s">
        <v>1064</v>
      </c>
      <c r="H10" s="119"/>
      <c r="I10" s="120"/>
      <c r="J10" s="118" t="s">
        <v>1065</v>
      </c>
      <c r="K10" s="148"/>
    </row>
    <row r="11" spans="2:20" ht="24" customHeight="1" x14ac:dyDescent="0.25">
      <c r="B11" s="27">
        <v>11</v>
      </c>
      <c r="C11" s="115" t="s">
        <v>297</v>
      </c>
      <c r="D11" s="117"/>
      <c r="E11" s="30" t="s">
        <v>53</v>
      </c>
      <c r="F11" s="31" t="s">
        <v>1081</v>
      </c>
      <c r="G11" s="149"/>
      <c r="H11" s="150"/>
      <c r="I11" s="148"/>
      <c r="J11" s="149"/>
      <c r="K11" s="148"/>
    </row>
    <row r="12" spans="2:20" ht="24" customHeight="1" x14ac:dyDescent="0.25">
      <c r="B12" s="27">
        <v>12</v>
      </c>
      <c r="C12" s="32" t="s">
        <v>49</v>
      </c>
      <c r="D12" s="118" t="s">
        <v>50</v>
      </c>
      <c r="E12" s="120"/>
      <c r="F12" s="32" t="s">
        <v>51</v>
      </c>
      <c r="G12" s="118" t="s">
        <v>25</v>
      </c>
      <c r="H12" s="119"/>
      <c r="I12" s="119"/>
      <c r="J12" s="119"/>
      <c r="K12" s="120"/>
    </row>
    <row r="13" spans="2:20" ht="24" customHeight="1" x14ac:dyDescent="0.25">
      <c r="B13" s="27">
        <v>13</v>
      </c>
      <c r="C13" s="33" t="s">
        <v>1346</v>
      </c>
      <c r="D13" s="115" t="s">
        <v>892</v>
      </c>
      <c r="E13" s="117"/>
      <c r="F13" s="33" t="s">
        <v>1347</v>
      </c>
      <c r="G13" s="132" t="str">
        <f>C11</f>
        <v>BARRA DE GUABIRABA</v>
      </c>
      <c r="H13" s="133"/>
      <c r="I13" s="133"/>
      <c r="J13" s="133"/>
      <c r="K13" s="134"/>
    </row>
    <row r="14" spans="2:20" ht="24" customHeight="1" x14ac:dyDescent="0.25">
      <c r="B14" s="27">
        <v>14</v>
      </c>
      <c r="C14" s="118" t="s">
        <v>82</v>
      </c>
      <c r="D14" s="119"/>
      <c r="E14" s="119"/>
      <c r="F14" s="120"/>
      <c r="G14" s="118" t="s">
        <v>83</v>
      </c>
      <c r="H14" s="119"/>
      <c r="I14" s="119"/>
      <c r="J14" s="119"/>
      <c r="K14" s="120"/>
    </row>
    <row r="15" spans="2:20" ht="24" customHeight="1" x14ac:dyDescent="0.25">
      <c r="B15" s="27">
        <v>15</v>
      </c>
      <c r="C15" s="115" t="s">
        <v>1082</v>
      </c>
      <c r="D15" s="116"/>
      <c r="E15" s="116"/>
      <c r="F15" s="117"/>
      <c r="G15" s="138" t="s">
        <v>1083</v>
      </c>
      <c r="H15" s="139"/>
      <c r="I15" s="139"/>
      <c r="J15" s="139"/>
      <c r="K15" s="140"/>
    </row>
    <row r="16" spans="2:20" ht="24" customHeight="1" x14ac:dyDescent="0.25">
      <c r="B16" s="27">
        <v>16</v>
      </c>
      <c r="C16" s="28" t="s">
        <v>85</v>
      </c>
      <c r="D16" s="50" t="s">
        <v>52</v>
      </c>
      <c r="E16" s="118" t="s">
        <v>26</v>
      </c>
      <c r="F16" s="120"/>
      <c r="G16" s="118" t="s">
        <v>86</v>
      </c>
      <c r="H16" s="120"/>
      <c r="I16" s="118" t="s">
        <v>27</v>
      </c>
      <c r="J16" s="119"/>
      <c r="K16" s="120"/>
    </row>
    <row r="17" spans="2:16" ht="24" customHeight="1" x14ac:dyDescent="0.25">
      <c r="B17" s="27">
        <v>17</v>
      </c>
      <c r="C17" s="34">
        <v>8390237</v>
      </c>
      <c r="D17" s="49" t="s">
        <v>1084</v>
      </c>
      <c r="E17" s="115" t="s">
        <v>1085</v>
      </c>
      <c r="F17" s="117"/>
      <c r="G17" s="115" t="s">
        <v>1086</v>
      </c>
      <c r="H17" s="117"/>
      <c r="I17" s="142"/>
      <c r="J17" s="143"/>
      <c r="K17" s="144"/>
    </row>
    <row r="18" spans="2:16" ht="24" customHeight="1" x14ac:dyDescent="0.25">
      <c r="B18" s="27">
        <v>18</v>
      </c>
      <c r="C18" s="118" t="s">
        <v>84</v>
      </c>
      <c r="D18" s="119"/>
      <c r="E18" s="119"/>
      <c r="F18" s="120"/>
      <c r="G18" s="118" t="s">
        <v>1066</v>
      </c>
      <c r="H18" s="150"/>
      <c r="I18" s="148"/>
      <c r="J18" s="118" t="s">
        <v>1067</v>
      </c>
      <c r="K18" s="148"/>
    </row>
    <row r="19" spans="2:16" ht="24" customHeight="1" x14ac:dyDescent="0.25">
      <c r="B19" s="27">
        <v>19</v>
      </c>
      <c r="C19" s="151" t="s">
        <v>1087</v>
      </c>
      <c r="D19" s="116"/>
      <c r="E19" s="116"/>
      <c r="F19" s="117"/>
      <c r="G19" s="149" t="s">
        <v>1088</v>
      </c>
      <c r="H19" s="150"/>
      <c r="I19" s="148"/>
      <c r="J19" s="149" t="s">
        <v>1089</v>
      </c>
      <c r="K19" s="148"/>
    </row>
    <row r="20" spans="2:16" ht="9.9" customHeight="1" thickBot="1" x14ac:dyDescent="0.3">
      <c r="B20" s="27">
        <v>20</v>
      </c>
      <c r="C20" s="152"/>
      <c r="D20" s="152"/>
      <c r="E20" s="152"/>
      <c r="F20" s="152"/>
      <c r="G20" s="152"/>
      <c r="H20" s="152"/>
      <c r="I20" s="152"/>
      <c r="J20" s="152"/>
      <c r="K20" s="152"/>
    </row>
    <row r="21" spans="2:16" ht="24" customHeight="1" thickBot="1" x14ac:dyDescent="0.3">
      <c r="B21" s="27">
        <v>21</v>
      </c>
      <c r="C21" s="126" t="s">
        <v>54</v>
      </c>
      <c r="D21" s="127"/>
      <c r="E21" s="127"/>
      <c r="F21" s="127"/>
      <c r="G21" s="127"/>
      <c r="H21" s="127"/>
      <c r="I21" s="127"/>
      <c r="J21" s="127"/>
      <c r="K21" s="128"/>
    </row>
    <row r="22" spans="2:16" ht="24" customHeight="1" x14ac:dyDescent="0.25">
      <c r="B22" s="27">
        <v>22</v>
      </c>
      <c r="C22" s="145" t="s">
        <v>28</v>
      </c>
      <c r="D22" s="146"/>
      <c r="E22" s="146"/>
      <c r="F22" s="147"/>
      <c r="G22" s="145" t="s">
        <v>87</v>
      </c>
      <c r="H22" s="146"/>
      <c r="I22" s="146"/>
      <c r="J22" s="146"/>
      <c r="K22" s="147"/>
    </row>
    <row r="23" spans="2:16" ht="24" customHeight="1" x14ac:dyDescent="0.25">
      <c r="B23" s="27">
        <v>23</v>
      </c>
      <c r="C23" s="115"/>
      <c r="D23" s="116"/>
      <c r="E23" s="116"/>
      <c r="F23" s="117"/>
      <c r="G23" s="129"/>
      <c r="H23" s="130"/>
      <c r="I23" s="130"/>
      <c r="J23" s="130"/>
      <c r="K23" s="131"/>
    </row>
    <row r="24" spans="2:16" ht="24" customHeight="1" x14ac:dyDescent="0.25">
      <c r="B24" s="27">
        <v>24</v>
      </c>
      <c r="C24" s="118" t="s">
        <v>88</v>
      </c>
      <c r="D24" s="119"/>
      <c r="E24" s="119"/>
      <c r="F24" s="120"/>
      <c r="G24" s="118" t="s">
        <v>89</v>
      </c>
      <c r="H24" s="119"/>
      <c r="I24" s="119"/>
      <c r="J24" s="119"/>
      <c r="K24" s="120"/>
      <c r="M24" s="141"/>
      <c r="N24" s="141"/>
      <c r="O24" s="141"/>
      <c r="P24" s="141"/>
    </row>
    <row r="25" spans="2:16" ht="24" customHeight="1" x14ac:dyDescent="0.25">
      <c r="B25" s="27">
        <v>25</v>
      </c>
      <c r="C25" s="115"/>
      <c r="D25" s="116"/>
      <c r="E25" s="116"/>
      <c r="F25" s="117"/>
      <c r="G25" s="115"/>
      <c r="H25" s="116"/>
      <c r="I25" s="116"/>
      <c r="J25" s="116"/>
      <c r="K25" s="117"/>
      <c r="M25" s="141"/>
      <c r="N25" s="141"/>
      <c r="O25" s="141"/>
      <c r="P25" s="141"/>
    </row>
    <row r="26" spans="2:16" ht="24" customHeight="1" x14ac:dyDescent="0.25">
      <c r="B26" s="27">
        <v>26</v>
      </c>
      <c r="C26" s="118" t="s">
        <v>90</v>
      </c>
      <c r="D26" s="120"/>
      <c r="E26" s="28" t="s">
        <v>91</v>
      </c>
      <c r="F26" s="28" t="s">
        <v>92</v>
      </c>
      <c r="G26" s="118" t="s">
        <v>1071</v>
      </c>
      <c r="H26" s="119"/>
      <c r="I26" s="120"/>
      <c r="J26" s="118" t="s">
        <v>1072</v>
      </c>
      <c r="K26" s="148"/>
      <c r="M26" s="54"/>
      <c r="N26" s="54"/>
      <c r="O26" s="54"/>
      <c r="P26" s="54"/>
    </row>
    <row r="27" spans="2:16" ht="24" customHeight="1" x14ac:dyDescent="0.25">
      <c r="B27" s="27">
        <v>27</v>
      </c>
      <c r="C27" s="115"/>
      <c r="D27" s="117"/>
      <c r="E27" s="30"/>
      <c r="F27" s="31"/>
      <c r="G27" s="149"/>
      <c r="H27" s="150"/>
      <c r="I27" s="148"/>
      <c r="J27" s="149"/>
      <c r="K27" s="148"/>
      <c r="M27" s="54"/>
      <c r="N27" s="54"/>
      <c r="O27" s="54"/>
      <c r="P27" s="54"/>
    </row>
    <row r="28" spans="2:16" ht="24" customHeight="1" x14ac:dyDescent="0.25">
      <c r="B28" s="27">
        <v>28</v>
      </c>
      <c r="C28" s="118" t="s">
        <v>29</v>
      </c>
      <c r="D28" s="119"/>
      <c r="E28" s="119"/>
      <c r="F28" s="120"/>
      <c r="G28" s="118" t="s">
        <v>93</v>
      </c>
      <c r="H28" s="119"/>
      <c r="I28" s="119"/>
      <c r="J28" s="119"/>
      <c r="K28" s="120"/>
      <c r="M28" s="54"/>
      <c r="N28" s="54"/>
      <c r="O28" s="54"/>
      <c r="P28" s="54"/>
    </row>
    <row r="29" spans="2:16" ht="24" customHeight="1" x14ac:dyDescent="0.25">
      <c r="B29" s="27">
        <v>29</v>
      </c>
      <c r="C29" s="115"/>
      <c r="D29" s="116"/>
      <c r="E29" s="116"/>
      <c r="F29" s="117"/>
      <c r="G29" s="138"/>
      <c r="H29" s="139"/>
      <c r="I29" s="139"/>
      <c r="J29" s="139"/>
      <c r="K29" s="140"/>
      <c r="M29" s="54"/>
      <c r="N29" s="54"/>
      <c r="O29" s="54"/>
      <c r="P29" s="54"/>
    </row>
    <row r="30" spans="2:16" ht="24" customHeight="1" x14ac:dyDescent="0.25">
      <c r="B30" s="27">
        <v>30</v>
      </c>
      <c r="C30" s="28" t="s">
        <v>94</v>
      </c>
      <c r="D30" s="50" t="s">
        <v>95</v>
      </c>
      <c r="E30" s="118" t="s">
        <v>96</v>
      </c>
      <c r="F30" s="120"/>
      <c r="G30" s="118" t="s">
        <v>97</v>
      </c>
      <c r="H30" s="120"/>
      <c r="I30" s="118" t="s">
        <v>98</v>
      </c>
      <c r="J30" s="119"/>
      <c r="K30" s="120"/>
      <c r="M30" s="55"/>
      <c r="N30" s="54"/>
      <c r="O30" s="54"/>
      <c r="P30" s="54"/>
    </row>
    <row r="31" spans="2:16" ht="24" customHeight="1" x14ac:dyDescent="0.25">
      <c r="B31" s="27">
        <v>31</v>
      </c>
      <c r="C31" s="34"/>
      <c r="D31" s="49"/>
      <c r="E31" s="115"/>
      <c r="F31" s="117"/>
      <c r="G31" s="153"/>
      <c r="H31" s="154"/>
      <c r="I31" s="142"/>
      <c r="J31" s="143"/>
      <c r="K31" s="144"/>
      <c r="M31" s="55"/>
      <c r="N31" s="54"/>
      <c r="O31" s="54"/>
      <c r="P31" s="54"/>
    </row>
    <row r="32" spans="2:16" ht="24" customHeight="1" x14ac:dyDescent="0.25">
      <c r="B32" s="27">
        <v>32</v>
      </c>
      <c r="C32" s="118" t="s">
        <v>57</v>
      </c>
      <c r="D32" s="119"/>
      <c r="E32" s="119"/>
      <c r="F32" s="120"/>
      <c r="G32" s="118" t="s">
        <v>1068</v>
      </c>
      <c r="H32" s="119"/>
      <c r="I32" s="119"/>
      <c r="J32" s="119"/>
      <c r="K32" s="120"/>
      <c r="M32" s="55"/>
      <c r="N32" s="54"/>
      <c r="O32" s="54"/>
      <c r="P32" s="54"/>
    </row>
    <row r="33" spans="2:16" ht="24" customHeight="1" x14ac:dyDescent="0.25">
      <c r="B33" s="27">
        <v>33</v>
      </c>
      <c r="C33" s="157"/>
      <c r="D33" s="116"/>
      <c r="E33" s="116"/>
      <c r="F33" s="117"/>
      <c r="G33" s="149"/>
      <c r="H33" s="155"/>
      <c r="I33" s="155"/>
      <c r="J33" s="155"/>
      <c r="K33" s="156"/>
      <c r="M33" s="55"/>
      <c r="N33" s="54"/>
      <c r="O33" s="54"/>
      <c r="P33" s="54"/>
    </row>
    <row r="34" spans="2:16" ht="9.9" customHeight="1" thickBot="1" x14ac:dyDescent="0.3">
      <c r="B34" s="27">
        <v>34</v>
      </c>
      <c r="C34" s="152"/>
      <c r="D34" s="152"/>
      <c r="E34" s="152"/>
      <c r="F34" s="152"/>
      <c r="G34" s="152"/>
      <c r="H34" s="152"/>
      <c r="I34" s="152"/>
      <c r="J34" s="152"/>
      <c r="K34" s="152"/>
      <c r="M34" s="55"/>
    </row>
    <row r="35" spans="2:16" ht="24" customHeight="1" thickBot="1" x14ac:dyDescent="0.3">
      <c r="B35" s="27">
        <v>35</v>
      </c>
      <c r="C35" s="126" t="s">
        <v>30</v>
      </c>
      <c r="D35" s="127"/>
      <c r="E35" s="127"/>
      <c r="F35" s="127"/>
      <c r="G35" s="127"/>
      <c r="H35" s="127"/>
      <c r="I35" s="127"/>
      <c r="J35" s="127"/>
      <c r="K35" s="128"/>
      <c r="M35" s="55"/>
    </row>
    <row r="36" spans="2:16" ht="24" customHeight="1" x14ac:dyDescent="0.25">
      <c r="B36" s="27">
        <v>36</v>
      </c>
      <c r="C36" s="145" t="s">
        <v>55</v>
      </c>
      <c r="D36" s="146"/>
      <c r="E36" s="146"/>
      <c r="F36" s="147"/>
      <c r="G36" s="118" t="s">
        <v>1069</v>
      </c>
      <c r="H36" s="119"/>
      <c r="I36" s="119"/>
      <c r="J36" s="119"/>
      <c r="K36" s="120"/>
      <c r="M36" s="55"/>
    </row>
    <row r="37" spans="2:16" ht="24" customHeight="1" x14ac:dyDescent="0.25">
      <c r="B37" s="27">
        <v>37</v>
      </c>
      <c r="C37" s="115" t="s">
        <v>1090</v>
      </c>
      <c r="D37" s="116"/>
      <c r="E37" s="116"/>
      <c r="F37" s="117"/>
      <c r="G37" s="149" t="s">
        <v>1091</v>
      </c>
      <c r="H37" s="155"/>
      <c r="I37" s="155"/>
      <c r="J37" s="155"/>
      <c r="K37" s="156"/>
      <c r="M37" s="55"/>
    </row>
    <row r="38" spans="2:16" ht="24" customHeight="1" x14ac:dyDescent="0.25">
      <c r="B38" s="27">
        <v>38</v>
      </c>
      <c r="C38" s="191" t="s">
        <v>56</v>
      </c>
      <c r="D38" s="192"/>
      <c r="E38" s="192"/>
      <c r="F38" s="193"/>
      <c r="G38" s="118" t="s">
        <v>1070</v>
      </c>
      <c r="H38" s="119"/>
      <c r="I38" s="119"/>
      <c r="J38" s="119"/>
      <c r="K38" s="120"/>
      <c r="M38" s="55"/>
    </row>
    <row r="39" spans="2:16" ht="24" customHeight="1" x14ac:dyDescent="0.25">
      <c r="B39" s="27">
        <v>39</v>
      </c>
      <c r="C39" s="151" t="s">
        <v>1092</v>
      </c>
      <c r="D39" s="116"/>
      <c r="E39" s="116"/>
      <c r="F39" s="117"/>
      <c r="G39" s="149" t="s">
        <v>1111</v>
      </c>
      <c r="H39" s="155"/>
      <c r="I39" s="155"/>
      <c r="J39" s="155"/>
      <c r="K39" s="156"/>
      <c r="M39" s="55"/>
    </row>
    <row r="40" spans="2:16" ht="9.9" customHeight="1" thickBot="1" x14ac:dyDescent="0.3">
      <c r="B40" s="27">
        <v>40</v>
      </c>
      <c r="C40" s="5"/>
      <c r="D40" s="53"/>
      <c r="E40" s="53"/>
      <c r="F40" s="53"/>
      <c r="G40" s="53"/>
      <c r="H40" s="53"/>
      <c r="I40" s="53"/>
      <c r="J40" s="53"/>
      <c r="K40" s="53"/>
      <c r="M40" s="55"/>
    </row>
    <row r="41" spans="2:16" ht="24" customHeight="1" thickBot="1" x14ac:dyDescent="0.3">
      <c r="B41" s="27">
        <v>41</v>
      </c>
      <c r="C41" s="208" t="s">
        <v>31</v>
      </c>
      <c r="D41" s="209"/>
      <c r="E41" s="209"/>
      <c r="F41" s="209"/>
      <c r="G41" s="209"/>
      <c r="H41" s="209"/>
      <c r="I41" s="209"/>
      <c r="J41" s="209"/>
      <c r="K41" s="210"/>
      <c r="M41" s="55"/>
    </row>
    <row r="42" spans="2:16" ht="35.25" customHeight="1" x14ac:dyDescent="0.25">
      <c r="B42" s="27">
        <v>42</v>
      </c>
      <c r="C42" s="200" t="s">
        <v>32</v>
      </c>
      <c r="D42" s="201"/>
      <c r="E42" s="200" t="s">
        <v>1076</v>
      </c>
      <c r="F42" s="201"/>
      <c r="G42" s="51" t="s">
        <v>59</v>
      </c>
      <c r="H42" s="194" t="s">
        <v>1075</v>
      </c>
      <c r="I42" s="195"/>
      <c r="J42" s="194" t="s">
        <v>33</v>
      </c>
      <c r="K42" s="195"/>
      <c r="M42" s="55"/>
    </row>
    <row r="43" spans="2:16" ht="39" customHeight="1" x14ac:dyDescent="0.25">
      <c r="B43" s="27">
        <v>43</v>
      </c>
      <c r="C43" s="196" t="s">
        <v>1343</v>
      </c>
      <c r="D43" s="197"/>
      <c r="E43" s="158" t="s">
        <v>1080</v>
      </c>
      <c r="F43" s="158"/>
      <c r="G43" s="202" t="s">
        <v>1093</v>
      </c>
      <c r="H43" s="204" t="s">
        <v>1094</v>
      </c>
      <c r="I43" s="205"/>
      <c r="J43" s="35" t="s">
        <v>34</v>
      </c>
      <c r="K43" s="36" t="s">
        <v>35</v>
      </c>
      <c r="M43" s="55"/>
    </row>
    <row r="44" spans="2:16" ht="41.25" customHeight="1" x14ac:dyDescent="0.25">
      <c r="B44" s="27">
        <v>44</v>
      </c>
      <c r="C44" s="198"/>
      <c r="D44" s="199"/>
      <c r="E44" s="37"/>
      <c r="F44" s="38"/>
      <c r="G44" s="203"/>
      <c r="H44" s="206"/>
      <c r="I44" s="207"/>
      <c r="J44" s="73">
        <v>44683</v>
      </c>
      <c r="K44" s="74">
        <f>J44+90</f>
        <v>44773</v>
      </c>
      <c r="M44" s="55"/>
    </row>
    <row r="45" spans="2:16" ht="9.9" customHeight="1" x14ac:dyDescent="0.25">
      <c r="B45" s="27">
        <v>45</v>
      </c>
      <c r="C45" s="5"/>
      <c r="D45" s="53"/>
      <c r="E45" s="53"/>
      <c r="F45" s="53"/>
      <c r="G45" s="53"/>
      <c r="H45" s="53"/>
      <c r="I45" s="53"/>
      <c r="J45" s="53"/>
      <c r="K45" s="53"/>
      <c r="M45" s="55"/>
    </row>
    <row r="46" spans="2:16" ht="24" customHeight="1" x14ac:dyDescent="0.25">
      <c r="B46" s="27">
        <v>46</v>
      </c>
      <c r="C46" s="167" t="s">
        <v>1077</v>
      </c>
      <c r="D46" s="168"/>
      <c r="E46" s="168"/>
      <c r="F46" s="168"/>
      <c r="G46" s="168"/>
      <c r="H46" s="168"/>
      <c r="I46" s="168"/>
      <c r="J46" s="168"/>
      <c r="K46" s="169"/>
      <c r="L46" s="1"/>
      <c r="M46" s="55"/>
      <c r="O46" s="39"/>
    </row>
    <row r="47" spans="2:16" ht="24" customHeight="1" x14ac:dyDescent="0.25">
      <c r="B47" s="27">
        <v>47</v>
      </c>
      <c r="C47" s="170" t="s">
        <v>1344</v>
      </c>
      <c r="D47" s="171"/>
      <c r="E47" s="171"/>
      <c r="F47" s="171"/>
      <c r="G47" s="171"/>
      <c r="H47" s="171"/>
      <c r="I47" s="171"/>
      <c r="J47" s="171"/>
      <c r="K47" s="172"/>
      <c r="L47" s="1"/>
      <c r="M47" s="55"/>
    </row>
    <row r="48" spans="2:16" ht="24" hidden="1" customHeight="1" x14ac:dyDescent="0.25">
      <c r="B48" s="27">
        <v>48</v>
      </c>
      <c r="C48" s="173"/>
      <c r="D48" s="174"/>
      <c r="E48" s="174"/>
      <c r="F48" s="174"/>
      <c r="G48" s="174"/>
      <c r="H48" s="174"/>
      <c r="I48" s="174"/>
      <c r="J48" s="174"/>
      <c r="K48" s="175"/>
      <c r="L48" s="1"/>
      <c r="M48" s="55"/>
    </row>
    <row r="49" spans="2:13" ht="24" hidden="1" customHeight="1" x14ac:dyDescent="0.25">
      <c r="B49" s="27">
        <v>49</v>
      </c>
      <c r="C49" s="173"/>
      <c r="D49" s="174"/>
      <c r="E49" s="174"/>
      <c r="F49" s="174"/>
      <c r="G49" s="174"/>
      <c r="H49" s="174"/>
      <c r="I49" s="174"/>
      <c r="J49" s="174"/>
      <c r="K49" s="175"/>
      <c r="L49" s="1"/>
      <c r="M49" s="55"/>
    </row>
    <row r="50" spans="2:13" ht="24" hidden="1" customHeight="1" x14ac:dyDescent="0.25">
      <c r="B50" s="27">
        <v>50</v>
      </c>
      <c r="C50" s="173"/>
      <c r="D50" s="174"/>
      <c r="E50" s="174"/>
      <c r="F50" s="174"/>
      <c r="G50" s="174"/>
      <c r="H50" s="174"/>
      <c r="I50" s="174"/>
      <c r="J50" s="174"/>
      <c r="K50" s="175"/>
      <c r="L50" s="1"/>
      <c r="M50" s="55"/>
    </row>
    <row r="51" spans="2:13" ht="24" hidden="1" customHeight="1" x14ac:dyDescent="0.25">
      <c r="B51" s="27">
        <v>51</v>
      </c>
      <c r="C51" s="173"/>
      <c r="D51" s="174"/>
      <c r="E51" s="174"/>
      <c r="F51" s="174"/>
      <c r="G51" s="174"/>
      <c r="H51" s="174"/>
      <c r="I51" s="174"/>
      <c r="J51" s="174"/>
      <c r="K51" s="175"/>
      <c r="L51" s="1"/>
      <c r="M51" s="55"/>
    </row>
    <row r="52" spans="2:13" ht="24" hidden="1" customHeight="1" x14ac:dyDescent="0.25">
      <c r="B52" s="27">
        <v>52</v>
      </c>
      <c r="C52" s="173"/>
      <c r="D52" s="174"/>
      <c r="E52" s="174"/>
      <c r="F52" s="174"/>
      <c r="G52" s="174"/>
      <c r="H52" s="174"/>
      <c r="I52" s="174"/>
      <c r="J52" s="174"/>
      <c r="K52" s="175"/>
      <c r="L52" s="1"/>
      <c r="M52" s="55"/>
    </row>
    <row r="53" spans="2:13" ht="24" hidden="1" customHeight="1" x14ac:dyDescent="0.25">
      <c r="B53" s="27">
        <v>53</v>
      </c>
      <c r="C53" s="173"/>
      <c r="D53" s="174"/>
      <c r="E53" s="174"/>
      <c r="F53" s="174"/>
      <c r="G53" s="174"/>
      <c r="H53" s="174"/>
      <c r="I53" s="174"/>
      <c r="J53" s="174"/>
      <c r="K53" s="175"/>
      <c r="L53" s="1"/>
      <c r="M53" s="55"/>
    </row>
    <row r="54" spans="2:13" ht="24" hidden="1" customHeight="1" x14ac:dyDescent="0.25">
      <c r="B54" s="27">
        <v>54</v>
      </c>
      <c r="C54" s="173"/>
      <c r="D54" s="174"/>
      <c r="E54" s="174"/>
      <c r="F54" s="174"/>
      <c r="G54" s="174"/>
      <c r="H54" s="174"/>
      <c r="I54" s="174"/>
      <c r="J54" s="174"/>
      <c r="K54" s="175"/>
      <c r="L54" s="1"/>
      <c r="M54" s="55"/>
    </row>
    <row r="55" spans="2:13" ht="14.4" hidden="1" x14ac:dyDescent="0.25">
      <c r="B55" s="27">
        <v>55</v>
      </c>
      <c r="C55" s="176"/>
      <c r="D55" s="177"/>
      <c r="E55" s="177"/>
      <c r="F55" s="177"/>
      <c r="G55" s="177"/>
      <c r="H55" s="177"/>
      <c r="I55" s="177"/>
      <c r="J55" s="177"/>
      <c r="K55" s="178"/>
      <c r="L55" s="1"/>
      <c r="M55" s="55"/>
    </row>
    <row r="56" spans="2:13" ht="9.9" customHeight="1" x14ac:dyDescent="0.25">
      <c r="B56" s="27">
        <v>56</v>
      </c>
      <c r="C56" s="5"/>
      <c r="D56" s="53"/>
      <c r="E56" s="53"/>
      <c r="F56" s="53"/>
      <c r="G56" s="53"/>
      <c r="H56" s="53"/>
      <c r="I56" s="53"/>
      <c r="J56" s="53"/>
      <c r="K56" s="53"/>
      <c r="M56" s="55"/>
    </row>
    <row r="57" spans="2:13" ht="24.6" customHeight="1" x14ac:dyDescent="0.25">
      <c r="B57" s="27">
        <v>57</v>
      </c>
      <c r="C57" s="167" t="s">
        <v>60</v>
      </c>
      <c r="D57" s="168"/>
      <c r="E57" s="168"/>
      <c r="F57" s="168"/>
      <c r="G57" s="168"/>
      <c r="H57" s="168"/>
      <c r="I57" s="168"/>
      <c r="J57" s="168"/>
      <c r="K57" s="169"/>
      <c r="M57" s="55"/>
    </row>
    <row r="58" spans="2:13" ht="109.5" customHeight="1" x14ac:dyDescent="0.25">
      <c r="B58" s="27">
        <v>58</v>
      </c>
      <c r="C58" s="243" t="s">
        <v>1345</v>
      </c>
      <c r="D58" s="183"/>
      <c r="E58" s="183"/>
      <c r="F58" s="183"/>
      <c r="G58" s="183"/>
      <c r="H58" s="183"/>
      <c r="I58" s="183"/>
      <c r="J58" s="183"/>
      <c r="K58" s="184"/>
      <c r="M58" s="55"/>
    </row>
    <row r="59" spans="2:13" ht="24.9" customHeight="1" x14ac:dyDescent="0.25">
      <c r="B59" s="27">
        <v>59</v>
      </c>
      <c r="C59" s="185"/>
      <c r="D59" s="186"/>
      <c r="E59" s="186"/>
      <c r="F59" s="186"/>
      <c r="G59" s="186"/>
      <c r="H59" s="186"/>
      <c r="I59" s="186"/>
      <c r="J59" s="186"/>
      <c r="K59" s="187"/>
      <c r="M59" s="55"/>
    </row>
    <row r="60" spans="2:13" ht="24.6" customHeight="1" x14ac:dyDescent="0.25">
      <c r="B60" s="27">
        <v>60</v>
      </c>
      <c r="C60" s="185"/>
      <c r="D60" s="186"/>
      <c r="E60" s="186"/>
      <c r="F60" s="186"/>
      <c r="G60" s="186"/>
      <c r="H60" s="186"/>
      <c r="I60" s="186"/>
      <c r="J60" s="186"/>
      <c r="K60" s="187"/>
      <c r="M60" s="55"/>
    </row>
    <row r="61" spans="2:13" ht="24.9" customHeight="1" x14ac:dyDescent="0.25">
      <c r="B61" s="27">
        <v>61</v>
      </c>
      <c r="C61" s="185"/>
      <c r="D61" s="186"/>
      <c r="E61" s="186"/>
      <c r="F61" s="186"/>
      <c r="G61" s="186"/>
      <c r="H61" s="186"/>
      <c r="I61" s="186"/>
      <c r="J61" s="186"/>
      <c r="K61" s="187"/>
      <c r="M61" s="55"/>
    </row>
    <row r="62" spans="2:13" ht="24.9" customHeight="1" x14ac:dyDescent="0.25">
      <c r="B62" s="27">
        <v>62</v>
      </c>
      <c r="C62" s="185"/>
      <c r="D62" s="186"/>
      <c r="E62" s="186"/>
      <c r="F62" s="186"/>
      <c r="G62" s="186"/>
      <c r="H62" s="186"/>
      <c r="I62" s="186"/>
      <c r="J62" s="186"/>
      <c r="K62" s="187"/>
      <c r="M62" s="55"/>
    </row>
    <row r="63" spans="2:13" ht="24.9" customHeight="1" x14ac:dyDescent="0.25">
      <c r="B63" s="27">
        <v>63</v>
      </c>
      <c r="C63" s="185"/>
      <c r="D63" s="186"/>
      <c r="E63" s="186"/>
      <c r="F63" s="186"/>
      <c r="G63" s="186"/>
      <c r="H63" s="186"/>
      <c r="I63" s="186"/>
      <c r="J63" s="186"/>
      <c r="K63" s="187"/>
      <c r="M63" s="55"/>
    </row>
    <row r="64" spans="2:13" ht="24.9" customHeight="1" x14ac:dyDescent="0.25">
      <c r="B64" s="27">
        <v>64</v>
      </c>
      <c r="C64" s="185"/>
      <c r="D64" s="186"/>
      <c r="E64" s="186"/>
      <c r="F64" s="186"/>
      <c r="G64" s="186"/>
      <c r="H64" s="186"/>
      <c r="I64" s="186"/>
      <c r="J64" s="186"/>
      <c r="K64" s="187"/>
      <c r="M64" s="55"/>
    </row>
    <row r="65" spans="2:13" ht="24.9" customHeight="1" x14ac:dyDescent="0.25">
      <c r="B65" s="27">
        <v>65</v>
      </c>
      <c r="C65" s="185"/>
      <c r="D65" s="186"/>
      <c r="E65" s="186"/>
      <c r="F65" s="186"/>
      <c r="G65" s="186"/>
      <c r="H65" s="186"/>
      <c r="I65" s="186"/>
      <c r="J65" s="186"/>
      <c r="K65" s="187"/>
      <c r="M65" s="55"/>
    </row>
    <row r="66" spans="2:13" ht="24.9" customHeight="1" x14ac:dyDescent="0.25">
      <c r="B66" s="27">
        <v>66</v>
      </c>
      <c r="C66" s="185"/>
      <c r="D66" s="186"/>
      <c r="E66" s="186"/>
      <c r="F66" s="186"/>
      <c r="G66" s="186"/>
      <c r="H66" s="186"/>
      <c r="I66" s="186"/>
      <c r="J66" s="186"/>
      <c r="K66" s="187"/>
      <c r="M66" s="55"/>
    </row>
    <row r="67" spans="2:13" ht="24.9" customHeight="1" x14ac:dyDescent="0.25">
      <c r="B67" s="27">
        <v>67</v>
      </c>
      <c r="C67" s="185"/>
      <c r="D67" s="186"/>
      <c r="E67" s="186"/>
      <c r="F67" s="186"/>
      <c r="G67" s="186"/>
      <c r="H67" s="186"/>
      <c r="I67" s="186"/>
      <c r="J67" s="186"/>
      <c r="K67" s="187"/>
      <c r="M67" s="55"/>
    </row>
    <row r="68" spans="2:13" ht="24.9" customHeight="1" x14ac:dyDescent="0.25">
      <c r="B68" s="27">
        <v>68</v>
      </c>
      <c r="C68" s="185"/>
      <c r="D68" s="186"/>
      <c r="E68" s="186"/>
      <c r="F68" s="186"/>
      <c r="G68" s="186"/>
      <c r="H68" s="186"/>
      <c r="I68" s="186"/>
      <c r="J68" s="186"/>
      <c r="K68" s="187"/>
      <c r="M68" s="55"/>
    </row>
    <row r="69" spans="2:13" ht="24.9" customHeight="1" x14ac:dyDescent="0.25">
      <c r="B69" s="27">
        <v>69</v>
      </c>
      <c r="C69" s="185"/>
      <c r="D69" s="186"/>
      <c r="E69" s="186"/>
      <c r="F69" s="186"/>
      <c r="G69" s="186"/>
      <c r="H69" s="186"/>
      <c r="I69" s="186"/>
      <c r="J69" s="186"/>
      <c r="K69" s="187"/>
      <c r="M69" s="55"/>
    </row>
    <row r="70" spans="2:13" ht="24.9" customHeight="1" x14ac:dyDescent="0.25">
      <c r="B70" s="27">
        <v>70</v>
      </c>
      <c r="C70" s="185"/>
      <c r="D70" s="186"/>
      <c r="E70" s="186"/>
      <c r="F70" s="186"/>
      <c r="G70" s="186"/>
      <c r="H70" s="186"/>
      <c r="I70" s="186"/>
      <c r="J70" s="186"/>
      <c r="K70" s="187"/>
      <c r="M70" s="55"/>
    </row>
    <row r="71" spans="2:13" ht="24.9" customHeight="1" x14ac:dyDescent="0.25">
      <c r="B71" s="27">
        <v>71</v>
      </c>
      <c r="C71" s="185"/>
      <c r="D71" s="186"/>
      <c r="E71" s="186"/>
      <c r="F71" s="186"/>
      <c r="G71" s="186"/>
      <c r="H71" s="186"/>
      <c r="I71" s="186"/>
      <c r="J71" s="186"/>
      <c r="K71" s="187"/>
      <c r="M71" s="55"/>
    </row>
    <row r="72" spans="2:13" ht="24.9" customHeight="1" x14ac:dyDescent="0.25">
      <c r="B72" s="27">
        <v>72</v>
      </c>
      <c r="C72" s="185"/>
      <c r="D72" s="186"/>
      <c r="E72" s="186"/>
      <c r="F72" s="186"/>
      <c r="G72" s="186"/>
      <c r="H72" s="186"/>
      <c r="I72" s="186"/>
      <c r="J72" s="186"/>
      <c r="K72" s="187"/>
      <c r="M72" s="55"/>
    </row>
    <row r="73" spans="2:13" ht="24.9" customHeight="1" x14ac:dyDescent="0.25">
      <c r="B73" s="27">
        <v>73</v>
      </c>
      <c r="C73" s="185"/>
      <c r="D73" s="186"/>
      <c r="E73" s="186"/>
      <c r="F73" s="186"/>
      <c r="G73" s="186"/>
      <c r="H73" s="186"/>
      <c r="I73" s="186"/>
      <c r="J73" s="186"/>
      <c r="K73" s="187"/>
      <c r="M73" s="55"/>
    </row>
    <row r="74" spans="2:13" ht="24.9" customHeight="1" x14ac:dyDescent="0.25">
      <c r="B74" s="27">
        <v>74</v>
      </c>
      <c r="C74" s="185"/>
      <c r="D74" s="186"/>
      <c r="E74" s="186"/>
      <c r="F74" s="186"/>
      <c r="G74" s="186"/>
      <c r="H74" s="186"/>
      <c r="I74" s="186"/>
      <c r="J74" s="186"/>
      <c r="K74" s="187"/>
      <c r="M74" s="55"/>
    </row>
    <row r="75" spans="2:13" ht="24.9" customHeight="1" x14ac:dyDescent="0.25">
      <c r="B75" s="27">
        <v>75</v>
      </c>
      <c r="C75" s="185"/>
      <c r="D75" s="186"/>
      <c r="E75" s="186"/>
      <c r="F75" s="186"/>
      <c r="G75" s="186"/>
      <c r="H75" s="186"/>
      <c r="I75" s="186"/>
      <c r="J75" s="186"/>
      <c r="K75" s="187"/>
      <c r="M75" s="55"/>
    </row>
    <row r="76" spans="2:13" ht="24.9" customHeight="1" x14ac:dyDescent="0.25">
      <c r="B76" s="27">
        <v>76</v>
      </c>
      <c r="C76" s="185"/>
      <c r="D76" s="186"/>
      <c r="E76" s="186"/>
      <c r="F76" s="186"/>
      <c r="G76" s="186"/>
      <c r="H76" s="186"/>
      <c r="I76" s="186"/>
      <c r="J76" s="186"/>
      <c r="K76" s="187"/>
      <c r="M76" s="55"/>
    </row>
    <row r="77" spans="2:13" ht="24.9" customHeight="1" x14ac:dyDescent="0.25">
      <c r="B77" s="27">
        <v>77</v>
      </c>
      <c r="C77" s="185"/>
      <c r="D77" s="186"/>
      <c r="E77" s="186"/>
      <c r="F77" s="186"/>
      <c r="G77" s="186"/>
      <c r="H77" s="186"/>
      <c r="I77" s="186"/>
      <c r="J77" s="186"/>
      <c r="K77" s="187"/>
      <c r="M77" s="55"/>
    </row>
    <row r="78" spans="2:13" ht="24.9" customHeight="1" x14ac:dyDescent="0.25">
      <c r="B78" s="27">
        <v>78</v>
      </c>
      <c r="C78" s="185"/>
      <c r="D78" s="186"/>
      <c r="E78" s="186"/>
      <c r="F78" s="186"/>
      <c r="G78" s="186"/>
      <c r="H78" s="186"/>
      <c r="I78" s="186"/>
      <c r="J78" s="186"/>
      <c r="K78" s="187"/>
      <c r="M78" s="55"/>
    </row>
    <row r="79" spans="2:13" ht="24.9" customHeight="1" x14ac:dyDescent="0.25">
      <c r="B79" s="27">
        <v>79</v>
      </c>
      <c r="C79" s="185"/>
      <c r="D79" s="186"/>
      <c r="E79" s="186"/>
      <c r="F79" s="186"/>
      <c r="G79" s="186"/>
      <c r="H79" s="186"/>
      <c r="I79" s="186"/>
      <c r="J79" s="186"/>
      <c r="K79" s="187"/>
      <c r="M79" s="55"/>
    </row>
    <row r="80" spans="2:13" ht="24.9" customHeight="1" x14ac:dyDescent="0.25">
      <c r="B80" s="27">
        <v>80</v>
      </c>
      <c r="C80" s="185"/>
      <c r="D80" s="186"/>
      <c r="E80" s="186"/>
      <c r="F80" s="186"/>
      <c r="G80" s="186"/>
      <c r="H80" s="186"/>
      <c r="I80" s="186"/>
      <c r="J80" s="186"/>
      <c r="K80" s="187"/>
      <c r="M80" s="55"/>
    </row>
    <row r="81" spans="2:13" ht="24.9" customHeight="1" x14ac:dyDescent="0.25">
      <c r="B81" s="27">
        <v>81</v>
      </c>
      <c r="C81" s="185"/>
      <c r="D81" s="186"/>
      <c r="E81" s="186"/>
      <c r="F81" s="186"/>
      <c r="G81" s="186"/>
      <c r="H81" s="186"/>
      <c r="I81" s="186"/>
      <c r="J81" s="186"/>
      <c r="K81" s="187"/>
      <c r="M81" s="55"/>
    </row>
    <row r="82" spans="2:13" ht="24.9" customHeight="1" x14ac:dyDescent="0.25">
      <c r="B82" s="27">
        <v>82</v>
      </c>
      <c r="C82" s="185"/>
      <c r="D82" s="186"/>
      <c r="E82" s="186"/>
      <c r="F82" s="186"/>
      <c r="G82" s="186"/>
      <c r="H82" s="186"/>
      <c r="I82" s="186"/>
      <c r="J82" s="186"/>
      <c r="K82" s="187"/>
      <c r="M82" s="55"/>
    </row>
    <row r="83" spans="2:13" ht="24.9" customHeight="1" x14ac:dyDescent="0.25">
      <c r="B83" s="27">
        <v>83</v>
      </c>
      <c r="C83" s="185"/>
      <c r="D83" s="186"/>
      <c r="E83" s="186"/>
      <c r="F83" s="186"/>
      <c r="G83" s="186"/>
      <c r="H83" s="186"/>
      <c r="I83" s="186"/>
      <c r="J83" s="186"/>
      <c r="K83" s="187"/>
      <c r="M83" s="55"/>
    </row>
    <row r="84" spans="2:13" ht="24.9" customHeight="1" x14ac:dyDescent="0.25">
      <c r="B84" s="27">
        <v>84</v>
      </c>
      <c r="C84" s="188"/>
      <c r="D84" s="189"/>
      <c r="E84" s="189"/>
      <c r="F84" s="189"/>
      <c r="G84" s="189"/>
      <c r="H84" s="189"/>
      <c r="I84" s="189"/>
      <c r="J84" s="189"/>
      <c r="K84" s="190"/>
      <c r="M84" s="55"/>
    </row>
    <row r="85" spans="2:13" ht="24.9" customHeight="1" x14ac:dyDescent="0.25">
      <c r="B85" s="27">
        <v>85</v>
      </c>
      <c r="C85" s="167" t="s">
        <v>36</v>
      </c>
      <c r="D85" s="168"/>
      <c r="E85" s="168"/>
      <c r="F85" s="168"/>
      <c r="G85" s="168"/>
      <c r="H85" s="168"/>
      <c r="I85" s="168"/>
      <c r="J85" s="168"/>
      <c r="K85" s="169"/>
      <c r="M85" s="55"/>
    </row>
    <row r="86" spans="2:13" ht="21" customHeight="1" x14ac:dyDescent="0.25">
      <c r="B86" s="27">
        <v>86</v>
      </c>
      <c r="C86" s="170"/>
      <c r="D86" s="171"/>
      <c r="E86" s="171"/>
      <c r="F86" s="171"/>
      <c r="G86" s="171"/>
      <c r="H86" s="171"/>
      <c r="I86" s="171"/>
      <c r="J86" s="171"/>
      <c r="K86" s="172"/>
      <c r="M86" s="55"/>
    </row>
    <row r="87" spans="2:13" ht="24.6" hidden="1" customHeight="1" x14ac:dyDescent="0.25">
      <c r="B87" s="27">
        <v>87</v>
      </c>
      <c r="C87" s="173"/>
      <c r="D87" s="174"/>
      <c r="E87" s="174"/>
      <c r="F87" s="174"/>
      <c r="G87" s="174"/>
      <c r="H87" s="174"/>
      <c r="I87" s="174"/>
      <c r="J87" s="174"/>
      <c r="K87" s="175"/>
      <c r="M87" s="55"/>
    </row>
    <row r="88" spans="2:13" ht="24.6" hidden="1" customHeight="1" x14ac:dyDescent="0.25">
      <c r="B88" s="27">
        <v>88</v>
      </c>
      <c r="C88" s="173"/>
      <c r="D88" s="174"/>
      <c r="E88" s="174"/>
      <c r="F88" s="174"/>
      <c r="G88" s="174"/>
      <c r="H88" s="174"/>
      <c r="I88" s="174"/>
      <c r="J88" s="174"/>
      <c r="K88" s="175"/>
      <c r="M88" s="55"/>
    </row>
    <row r="89" spans="2:13" ht="24.6" hidden="1" customHeight="1" x14ac:dyDescent="0.25">
      <c r="B89" s="27">
        <v>89</v>
      </c>
      <c r="C89" s="173"/>
      <c r="D89" s="174"/>
      <c r="E89" s="174"/>
      <c r="F89" s="174"/>
      <c r="G89" s="174"/>
      <c r="H89" s="174"/>
      <c r="I89" s="174"/>
      <c r="J89" s="174"/>
      <c r="K89" s="175"/>
      <c r="M89" s="55"/>
    </row>
    <row r="90" spans="2:13" ht="24.6" hidden="1" customHeight="1" x14ac:dyDescent="0.25">
      <c r="B90" s="27">
        <v>90</v>
      </c>
      <c r="C90" s="173"/>
      <c r="D90" s="174"/>
      <c r="E90" s="174"/>
      <c r="F90" s="174"/>
      <c r="G90" s="174"/>
      <c r="H90" s="174"/>
      <c r="I90" s="174"/>
      <c r="J90" s="174"/>
      <c r="K90" s="175"/>
      <c r="M90" s="55"/>
    </row>
    <row r="91" spans="2:13" ht="24.6" hidden="1" customHeight="1" x14ac:dyDescent="0.25">
      <c r="B91" s="27">
        <v>91</v>
      </c>
      <c r="C91" s="173"/>
      <c r="D91" s="174"/>
      <c r="E91" s="174"/>
      <c r="F91" s="174"/>
      <c r="G91" s="174"/>
      <c r="H91" s="174"/>
      <c r="I91" s="174"/>
      <c r="J91" s="174"/>
      <c r="K91" s="175"/>
      <c r="M91" s="55"/>
    </row>
    <row r="92" spans="2:13" ht="24.6" hidden="1" customHeight="1" x14ac:dyDescent="0.25">
      <c r="B92" s="27">
        <v>92</v>
      </c>
      <c r="C92" s="173"/>
      <c r="D92" s="174"/>
      <c r="E92" s="174"/>
      <c r="F92" s="174"/>
      <c r="G92" s="174"/>
      <c r="H92" s="174"/>
      <c r="I92" s="174"/>
      <c r="J92" s="174"/>
      <c r="K92" s="175"/>
      <c r="M92" s="55"/>
    </row>
    <row r="93" spans="2:13" ht="24.6" hidden="1" customHeight="1" x14ac:dyDescent="0.25">
      <c r="B93" s="27">
        <v>93</v>
      </c>
      <c r="C93" s="173"/>
      <c r="D93" s="174"/>
      <c r="E93" s="174"/>
      <c r="F93" s="174"/>
      <c r="G93" s="174"/>
      <c r="H93" s="174"/>
      <c r="I93" s="174"/>
      <c r="J93" s="174"/>
      <c r="K93" s="175"/>
      <c r="M93" s="55"/>
    </row>
    <row r="94" spans="2:13" ht="24.6" hidden="1" customHeight="1" x14ac:dyDescent="0.25">
      <c r="B94" s="27">
        <v>94</v>
      </c>
      <c r="C94" s="173"/>
      <c r="D94" s="174"/>
      <c r="E94" s="174"/>
      <c r="F94" s="174"/>
      <c r="G94" s="174"/>
      <c r="H94" s="174"/>
      <c r="I94" s="174"/>
      <c r="J94" s="174"/>
      <c r="K94" s="175"/>
      <c r="M94" s="55"/>
    </row>
    <row r="95" spans="2:13" ht="24.6" hidden="1" customHeight="1" x14ac:dyDescent="0.25">
      <c r="B95" s="27">
        <v>95</v>
      </c>
      <c r="C95" s="176"/>
      <c r="D95" s="177"/>
      <c r="E95" s="177"/>
      <c r="F95" s="177"/>
      <c r="G95" s="177"/>
      <c r="H95" s="177"/>
      <c r="I95" s="177"/>
      <c r="J95" s="177"/>
      <c r="K95" s="178"/>
      <c r="M95" s="55"/>
    </row>
    <row r="96" spans="2:13" ht="9.9" customHeight="1" thickBot="1" x14ac:dyDescent="0.3">
      <c r="B96" s="27">
        <v>96</v>
      </c>
      <c r="C96" s="56"/>
      <c r="D96" s="57"/>
      <c r="E96" s="57"/>
      <c r="F96" s="57"/>
      <c r="G96" s="57"/>
      <c r="H96" s="57"/>
      <c r="I96" s="57"/>
      <c r="J96" s="57"/>
      <c r="K96" s="58"/>
      <c r="M96" s="55"/>
    </row>
    <row r="97" spans="2:13" ht="24" customHeight="1" thickBot="1" x14ac:dyDescent="0.3">
      <c r="B97" s="27">
        <v>97</v>
      </c>
      <c r="C97" s="126" t="s">
        <v>37</v>
      </c>
      <c r="D97" s="127"/>
      <c r="E97" s="127"/>
      <c r="F97" s="127"/>
      <c r="G97" s="127"/>
      <c r="H97" s="127"/>
      <c r="I97" s="127"/>
      <c r="J97" s="127"/>
      <c r="K97" s="128"/>
      <c r="M97" s="55"/>
    </row>
    <row r="98" spans="2:13" ht="24" customHeight="1" x14ac:dyDescent="0.25">
      <c r="B98" s="27">
        <v>98</v>
      </c>
      <c r="C98" s="181" t="s">
        <v>38</v>
      </c>
      <c r="D98" s="165" t="s">
        <v>61</v>
      </c>
      <c r="E98" s="166"/>
      <c r="F98" s="162" t="s">
        <v>39</v>
      </c>
      <c r="G98" s="164"/>
      <c r="H98" s="162" t="s">
        <v>40</v>
      </c>
      <c r="I98" s="163"/>
      <c r="J98" s="163"/>
      <c r="K98" s="164"/>
      <c r="M98" s="55"/>
    </row>
    <row r="99" spans="2:13" ht="24" customHeight="1" x14ac:dyDescent="0.25">
      <c r="B99" s="27">
        <v>99</v>
      </c>
      <c r="C99" s="182"/>
      <c r="D99" s="162"/>
      <c r="E99" s="164"/>
      <c r="F99" s="6" t="s">
        <v>11</v>
      </c>
      <c r="G99" s="6" t="s">
        <v>12</v>
      </c>
      <c r="H99" s="179" t="s">
        <v>34</v>
      </c>
      <c r="I99" s="180"/>
      <c r="J99" s="179" t="s">
        <v>35</v>
      </c>
      <c r="K99" s="180"/>
      <c r="M99" s="55"/>
    </row>
    <row r="100" spans="2:13" ht="30.6" customHeight="1" x14ac:dyDescent="0.25">
      <c r="B100" s="27">
        <v>100</v>
      </c>
      <c r="C100" s="75">
        <v>1</v>
      </c>
      <c r="D100" s="159" t="s">
        <v>1105</v>
      </c>
      <c r="E100" s="160"/>
      <c r="F100" s="113">
        <v>59083.099660985143</v>
      </c>
      <c r="G100" s="113">
        <v>73983.857395485596</v>
      </c>
      <c r="H100" s="161">
        <v>44683</v>
      </c>
      <c r="I100" s="158"/>
      <c r="J100" s="161">
        <f>H100+10</f>
        <v>44693</v>
      </c>
      <c r="K100" s="158"/>
      <c r="M100" s="55"/>
    </row>
    <row r="101" spans="2:13" ht="50.25" customHeight="1" x14ac:dyDescent="0.25">
      <c r="B101" s="27">
        <v>101</v>
      </c>
      <c r="C101" s="75">
        <v>2</v>
      </c>
      <c r="D101" s="159" t="s">
        <v>1170</v>
      </c>
      <c r="E101" s="160"/>
      <c r="F101" s="114">
        <v>13842.025799999999</v>
      </c>
      <c r="G101" s="114">
        <v>17332.984706759999</v>
      </c>
      <c r="H101" s="161">
        <f>J100</f>
        <v>44693</v>
      </c>
      <c r="I101" s="158"/>
      <c r="J101" s="161">
        <f>H101+30</f>
        <v>44723</v>
      </c>
      <c r="K101" s="158"/>
      <c r="M101" s="55"/>
    </row>
    <row r="102" spans="2:13" ht="61.5" customHeight="1" x14ac:dyDescent="0.25">
      <c r="B102" s="27">
        <v>102</v>
      </c>
      <c r="C102" s="75">
        <v>3</v>
      </c>
      <c r="D102" s="159" t="s">
        <v>1177</v>
      </c>
      <c r="E102" s="160"/>
      <c r="F102" s="113">
        <v>49574.724400000006</v>
      </c>
      <c r="G102" s="113">
        <v>62077.469893679998</v>
      </c>
      <c r="H102" s="161">
        <f>H101</f>
        <v>44693</v>
      </c>
      <c r="I102" s="158"/>
      <c r="J102" s="161">
        <f>H102+30</f>
        <v>44723</v>
      </c>
      <c r="K102" s="158"/>
      <c r="M102" s="55"/>
    </row>
    <row r="103" spans="2:13" ht="61.5" customHeight="1" x14ac:dyDescent="0.25">
      <c r="B103" s="27">
        <v>103</v>
      </c>
      <c r="C103" s="75">
        <v>4</v>
      </c>
      <c r="D103" s="159" t="s">
        <v>1138</v>
      </c>
      <c r="E103" s="160"/>
      <c r="F103" s="113">
        <v>30181.126400000001</v>
      </c>
      <c r="G103" s="113">
        <v>37792.806478079998</v>
      </c>
      <c r="H103" s="161">
        <f>H102</f>
        <v>44693</v>
      </c>
      <c r="I103" s="158"/>
      <c r="J103" s="161">
        <f>H103+30</f>
        <v>44723</v>
      </c>
      <c r="K103" s="158"/>
      <c r="M103" s="55"/>
    </row>
    <row r="104" spans="2:13" ht="61.5" customHeight="1" x14ac:dyDescent="0.25">
      <c r="B104" s="27">
        <v>104</v>
      </c>
      <c r="C104" s="75">
        <v>5</v>
      </c>
      <c r="D104" s="159" t="s">
        <v>1201</v>
      </c>
      <c r="E104" s="160"/>
      <c r="F104" s="113">
        <v>78271.457699999999</v>
      </c>
      <c r="G104" s="113">
        <v>98011.519331940013</v>
      </c>
      <c r="H104" s="161">
        <f>J103</f>
        <v>44723</v>
      </c>
      <c r="I104" s="158"/>
      <c r="J104" s="161">
        <f>H104+5</f>
        <v>44728</v>
      </c>
      <c r="K104" s="158"/>
      <c r="M104" s="55"/>
    </row>
    <row r="105" spans="2:13" ht="61.5" customHeight="1" x14ac:dyDescent="0.25">
      <c r="B105" s="27">
        <v>105</v>
      </c>
      <c r="C105" s="75">
        <v>6</v>
      </c>
      <c r="D105" s="159" t="s">
        <v>1210</v>
      </c>
      <c r="E105" s="160"/>
      <c r="F105" s="113">
        <v>12945.961859265051</v>
      </c>
      <c r="G105" s="113">
        <v>16210.933440171695</v>
      </c>
      <c r="H105" s="161">
        <v>44728</v>
      </c>
      <c r="I105" s="158"/>
      <c r="J105" s="161">
        <f>H105+30</f>
        <v>44758</v>
      </c>
      <c r="K105" s="158"/>
      <c r="M105" s="55"/>
    </row>
    <row r="106" spans="2:13" ht="61.5" customHeight="1" x14ac:dyDescent="0.25">
      <c r="B106" s="27">
        <v>106</v>
      </c>
      <c r="C106" s="75">
        <v>7</v>
      </c>
      <c r="D106" s="159" t="s">
        <v>1219</v>
      </c>
      <c r="E106" s="160"/>
      <c r="F106" s="113">
        <v>3930.8793999999998</v>
      </c>
      <c r="G106" s="113">
        <v>4922.2471846799999</v>
      </c>
      <c r="H106" s="161">
        <f>H104</f>
        <v>44723</v>
      </c>
      <c r="I106" s="158"/>
      <c r="J106" s="161">
        <f>H106+30</f>
        <v>44753</v>
      </c>
      <c r="K106" s="158"/>
      <c r="M106" s="55"/>
    </row>
    <row r="107" spans="2:13" ht="61.5" customHeight="1" x14ac:dyDescent="0.25">
      <c r="C107" s="75">
        <v>8</v>
      </c>
      <c r="D107" s="159" t="s">
        <v>1224</v>
      </c>
      <c r="E107" s="160"/>
      <c r="F107" s="113">
        <v>12104.740000000002</v>
      </c>
      <c r="G107" s="113">
        <v>15157.555428000001</v>
      </c>
      <c r="H107" s="161">
        <f t="shared" ref="H107:H110" si="0">H105</f>
        <v>44728</v>
      </c>
      <c r="I107" s="158"/>
      <c r="J107" s="161">
        <f t="shared" ref="J107:J110" si="1">H107+10</f>
        <v>44738</v>
      </c>
      <c r="K107" s="158"/>
      <c r="M107" s="55"/>
    </row>
    <row r="108" spans="2:13" ht="61.5" customHeight="1" x14ac:dyDescent="0.25">
      <c r="C108" s="75">
        <v>9</v>
      </c>
      <c r="D108" s="159" t="s">
        <v>1107</v>
      </c>
      <c r="E108" s="160"/>
      <c r="F108" s="113">
        <v>28705.528299999998</v>
      </c>
      <c r="G108" s="113">
        <v>35945.062537260004</v>
      </c>
      <c r="H108" s="161">
        <v>44758</v>
      </c>
      <c r="I108" s="158"/>
      <c r="J108" s="161">
        <f t="shared" si="1"/>
        <v>44768</v>
      </c>
      <c r="K108" s="158"/>
      <c r="M108" s="55"/>
    </row>
    <row r="109" spans="2:13" ht="61.5" customHeight="1" x14ac:dyDescent="0.25">
      <c r="C109" s="75">
        <v>10</v>
      </c>
      <c r="D109" s="159" t="s">
        <v>1318</v>
      </c>
      <c r="E109" s="160"/>
      <c r="F109" s="113">
        <v>22852.154200000001</v>
      </c>
      <c r="G109" s="113">
        <v>28615.467489239996</v>
      </c>
      <c r="H109" s="161">
        <f t="shared" si="0"/>
        <v>44728</v>
      </c>
      <c r="I109" s="158"/>
      <c r="J109" s="161">
        <f t="shared" si="1"/>
        <v>44738</v>
      </c>
      <c r="K109" s="158"/>
      <c r="M109" s="55"/>
    </row>
    <row r="110" spans="2:13" ht="61.5" customHeight="1" x14ac:dyDescent="0.25">
      <c r="C110" s="75">
        <v>11</v>
      </c>
      <c r="D110" s="159" t="s">
        <v>1332</v>
      </c>
      <c r="E110" s="160"/>
      <c r="F110" s="113">
        <v>809.96</v>
      </c>
      <c r="G110" s="113">
        <v>1014.2319120000001</v>
      </c>
      <c r="H110" s="161">
        <v>44758</v>
      </c>
      <c r="I110" s="158"/>
      <c r="J110" s="161">
        <f>H110+15</f>
        <v>44773</v>
      </c>
      <c r="K110" s="158"/>
      <c r="M110" s="55"/>
    </row>
    <row r="111" spans="2:13" ht="61.5" customHeight="1" x14ac:dyDescent="0.25">
      <c r="B111" s="27">
        <v>107</v>
      </c>
      <c r="C111" s="75">
        <v>12</v>
      </c>
      <c r="D111" s="159" t="s">
        <v>1335</v>
      </c>
      <c r="E111" s="160"/>
      <c r="F111" s="113">
        <v>7008.5721999999996</v>
      </c>
      <c r="G111" s="113">
        <v>8776.1341088400004</v>
      </c>
      <c r="H111" s="161">
        <v>44758</v>
      </c>
      <c r="I111" s="158"/>
      <c r="J111" s="161">
        <f>H111+15</f>
        <v>44773</v>
      </c>
      <c r="K111" s="158"/>
      <c r="M111" s="55"/>
    </row>
    <row r="112" spans="2:13" ht="9.9" customHeight="1" thickBot="1" x14ac:dyDescent="0.3">
      <c r="B112" s="27">
        <v>108</v>
      </c>
      <c r="C112" s="5"/>
      <c r="D112" s="53"/>
      <c r="E112" s="53"/>
      <c r="F112" s="53"/>
      <c r="G112" s="53"/>
      <c r="H112" s="53"/>
      <c r="I112" s="53"/>
      <c r="J112" s="53"/>
      <c r="K112" s="53"/>
      <c r="M112" s="55"/>
    </row>
    <row r="113" spans="1:13" ht="24" customHeight="1" thickBot="1" x14ac:dyDescent="0.3">
      <c r="B113" s="27">
        <v>109</v>
      </c>
      <c r="C113" s="126" t="s">
        <v>41</v>
      </c>
      <c r="D113" s="127"/>
      <c r="E113" s="127"/>
      <c r="F113" s="127"/>
      <c r="G113" s="127"/>
      <c r="H113" s="121">
        <f>IF(MAX(J101:K111)=0,"",MAX(J101:K111))</f>
        <v>44773</v>
      </c>
      <c r="I113" s="122"/>
      <c r="J113" s="122"/>
      <c r="K113" s="123"/>
      <c r="M113" s="55"/>
    </row>
    <row r="114" spans="1:13" ht="14.4" thickBot="1" x14ac:dyDescent="0.3">
      <c r="B114" s="27">
        <v>110</v>
      </c>
      <c r="C114" s="224"/>
      <c r="D114" s="224"/>
      <c r="E114" s="224"/>
      <c r="F114" s="224"/>
      <c r="G114" s="224"/>
      <c r="H114" s="224"/>
      <c r="I114" s="224"/>
      <c r="J114" s="224"/>
      <c r="K114" s="224"/>
      <c r="M114" s="55"/>
    </row>
    <row r="115" spans="1:13" ht="24.9" customHeight="1" thickBot="1" x14ac:dyDescent="0.3">
      <c r="B115" s="27">
        <v>111</v>
      </c>
      <c r="C115" s="126" t="s">
        <v>14</v>
      </c>
      <c r="D115" s="127"/>
      <c r="E115" s="127"/>
      <c r="F115" s="127"/>
      <c r="G115" s="127"/>
      <c r="H115" s="127"/>
      <c r="I115" s="127"/>
      <c r="J115" s="127"/>
      <c r="K115" s="128"/>
      <c r="M115" s="55"/>
    </row>
    <row r="116" spans="1:13" x14ac:dyDescent="0.25">
      <c r="B116" s="27">
        <v>112</v>
      </c>
      <c r="C116" s="215"/>
      <c r="D116" s="215"/>
      <c r="E116" s="215"/>
      <c r="F116" s="215"/>
      <c r="G116" s="215"/>
      <c r="H116" s="215"/>
      <c r="I116" s="215"/>
      <c r="J116" s="215"/>
      <c r="K116" s="215"/>
      <c r="M116" s="55"/>
    </row>
    <row r="117" spans="1:13" s="59" customFormat="1" ht="24" customHeight="1" x14ac:dyDescent="0.25">
      <c r="B117" s="27">
        <v>113</v>
      </c>
      <c r="C117" s="192"/>
      <c r="D117" s="192"/>
      <c r="E117" s="192"/>
      <c r="F117" s="7"/>
      <c r="G117" s="8"/>
      <c r="H117" s="8" t="s">
        <v>13</v>
      </c>
      <c r="I117" s="47">
        <v>0.25219999999999998</v>
      </c>
      <c r="J117" s="8" t="s">
        <v>0</v>
      </c>
      <c r="K117" s="40">
        <v>44671</v>
      </c>
      <c r="M117" s="55"/>
    </row>
    <row r="118" spans="1:13" s="60" customFormat="1" ht="30" customHeight="1" x14ac:dyDescent="0.25">
      <c r="B118" s="27">
        <v>114</v>
      </c>
      <c r="C118" s="214" t="s">
        <v>1</v>
      </c>
      <c r="D118" s="214" t="s">
        <v>2</v>
      </c>
      <c r="E118" s="214" t="s">
        <v>66</v>
      </c>
      <c r="F118" s="214" t="s">
        <v>3</v>
      </c>
      <c r="G118" s="214" t="s">
        <v>4</v>
      </c>
      <c r="H118" s="216" t="s">
        <v>62</v>
      </c>
      <c r="I118" s="229"/>
      <c r="J118" s="214" t="s">
        <v>11</v>
      </c>
      <c r="K118" s="214" t="s">
        <v>12</v>
      </c>
      <c r="M118" s="55"/>
    </row>
    <row r="119" spans="1:13" s="60" customFormat="1" ht="13.8" x14ac:dyDescent="0.25">
      <c r="B119" s="27">
        <v>115</v>
      </c>
      <c r="C119" s="182"/>
      <c r="D119" s="182" t="s">
        <v>2</v>
      </c>
      <c r="E119" s="182"/>
      <c r="F119" s="228"/>
      <c r="G119" s="182"/>
      <c r="H119" s="9" t="s">
        <v>1073</v>
      </c>
      <c r="I119" s="9" t="s">
        <v>1074</v>
      </c>
      <c r="J119" s="182"/>
      <c r="K119" s="182"/>
      <c r="M119" s="55"/>
    </row>
    <row r="120" spans="1:13" ht="25.95" customHeight="1" x14ac:dyDescent="0.25">
      <c r="A120" s="27">
        <f>IF((RIGHT(LEFT(C120,2),1)=".")," ",1)</f>
        <v>1</v>
      </c>
      <c r="B120" s="27">
        <v>116</v>
      </c>
      <c r="C120" s="85">
        <v>1</v>
      </c>
      <c r="D120" s="97" t="s">
        <v>1105</v>
      </c>
      <c r="E120" s="11" t="s">
        <v>74</v>
      </c>
      <c r="F120" s="11"/>
      <c r="G120" s="99"/>
      <c r="H120" s="100"/>
      <c r="I120" s="100"/>
      <c r="J120" s="109">
        <f>SUBTOTAL(9,J121:J130)</f>
        <v>59083.099660985143</v>
      </c>
      <c r="K120" s="109">
        <f>SUBTOTAL(9,K121:K130)</f>
        <v>73983.857395485596</v>
      </c>
      <c r="M120" s="55"/>
    </row>
    <row r="121" spans="1:13" ht="55.2" x14ac:dyDescent="0.25">
      <c r="B121" s="27">
        <v>117</v>
      </c>
      <c r="C121" s="79" t="s">
        <v>5</v>
      </c>
      <c r="D121" s="102" t="s">
        <v>1140</v>
      </c>
      <c r="E121" s="78" t="s">
        <v>1101</v>
      </c>
      <c r="F121" s="79" t="s">
        <v>1102</v>
      </c>
      <c r="G121" s="76">
        <v>8</v>
      </c>
      <c r="H121" s="107">
        <v>225</v>
      </c>
      <c r="I121" s="108">
        <f>(IFERROR((H121*((1+$I$117))),"-"))</f>
        <v>281.745</v>
      </c>
      <c r="J121" s="108">
        <f>IFERROR(G121*H121,"-")</f>
        <v>1800</v>
      </c>
      <c r="K121" s="108">
        <f>IFERROR(G121*I121,"-")</f>
        <v>2253.96</v>
      </c>
      <c r="M121" s="55"/>
    </row>
    <row r="122" spans="1:13" ht="27.6" x14ac:dyDescent="0.25">
      <c r="B122" s="27">
        <v>118</v>
      </c>
      <c r="C122" s="79" t="s">
        <v>7</v>
      </c>
      <c r="D122" s="102" t="s">
        <v>1152</v>
      </c>
      <c r="E122" s="78" t="s">
        <v>1161</v>
      </c>
      <c r="F122" s="79" t="s">
        <v>1102</v>
      </c>
      <c r="G122" s="76">
        <v>408.74</v>
      </c>
      <c r="H122" s="107">
        <v>129.47999999999999</v>
      </c>
      <c r="I122" s="108">
        <f t="shared" ref="I122:I130" si="2">(IFERROR((H122*((1+$I$117))),"-"))</f>
        <v>162.13485599999998</v>
      </c>
      <c r="J122" s="108">
        <f t="shared" ref="J122:J130" si="3">IFERROR(G122*H122,"-")</f>
        <v>52923.655199999994</v>
      </c>
      <c r="K122" s="108">
        <f t="shared" ref="K122:K130" si="4">IFERROR(G122*I122,"-")</f>
        <v>66271.001041440002</v>
      </c>
      <c r="M122" s="55"/>
    </row>
    <row r="123" spans="1:13" ht="69" x14ac:dyDescent="0.25">
      <c r="B123" s="27">
        <v>119</v>
      </c>
      <c r="C123" s="79" t="s">
        <v>8</v>
      </c>
      <c r="D123" s="102" t="s">
        <v>1153</v>
      </c>
      <c r="E123" s="78" t="s">
        <v>1162</v>
      </c>
      <c r="F123" s="79" t="s">
        <v>1102</v>
      </c>
      <c r="G123" s="76">
        <v>138.79</v>
      </c>
      <c r="H123" s="107">
        <v>18.809999999999999</v>
      </c>
      <c r="I123" s="108">
        <f t="shared" si="2"/>
        <v>23.553881999999998</v>
      </c>
      <c r="J123" s="108">
        <f t="shared" si="3"/>
        <v>2610.6398999999997</v>
      </c>
      <c r="K123" s="108">
        <f t="shared" si="4"/>
        <v>3269.0432827799996</v>
      </c>
      <c r="M123" s="55"/>
    </row>
    <row r="124" spans="1:13" ht="82.8" x14ac:dyDescent="0.25">
      <c r="B124" s="27">
        <v>120</v>
      </c>
      <c r="C124" s="79" t="s">
        <v>9</v>
      </c>
      <c r="D124" s="102" t="s">
        <v>1154</v>
      </c>
      <c r="E124" s="78" t="s">
        <v>1163</v>
      </c>
      <c r="F124" s="79" t="s">
        <v>1104</v>
      </c>
      <c r="G124" s="76">
        <v>15</v>
      </c>
      <c r="H124" s="107">
        <v>0.55000000000000004</v>
      </c>
      <c r="I124" s="108">
        <f t="shared" si="2"/>
        <v>0.68871000000000004</v>
      </c>
      <c r="J124" s="108">
        <f t="shared" si="3"/>
        <v>8.25</v>
      </c>
      <c r="K124" s="108">
        <f t="shared" si="4"/>
        <v>10.33065</v>
      </c>
      <c r="M124" s="55"/>
    </row>
    <row r="125" spans="1:13" ht="69" x14ac:dyDescent="0.25">
      <c r="B125" s="27">
        <v>121</v>
      </c>
      <c r="C125" s="79" t="s">
        <v>1146</v>
      </c>
      <c r="D125" s="102" t="s">
        <v>1155</v>
      </c>
      <c r="E125" s="78" t="s">
        <v>1164</v>
      </c>
      <c r="F125" s="79" t="s">
        <v>1103</v>
      </c>
      <c r="G125" s="76">
        <v>10.96</v>
      </c>
      <c r="H125" s="107">
        <v>0.55000000000000004</v>
      </c>
      <c r="I125" s="108">
        <f t="shared" si="2"/>
        <v>0.68871000000000004</v>
      </c>
      <c r="J125" s="108">
        <f t="shared" si="3"/>
        <v>6.0280000000000014</v>
      </c>
      <c r="K125" s="108">
        <f t="shared" si="4"/>
        <v>7.5482616000000009</v>
      </c>
      <c r="M125" s="55"/>
    </row>
    <row r="126" spans="1:13" ht="55.2" x14ac:dyDescent="0.25">
      <c r="B126" s="27">
        <v>122</v>
      </c>
      <c r="C126" s="79" t="s">
        <v>1147</v>
      </c>
      <c r="D126" s="102" t="s">
        <v>1156</v>
      </c>
      <c r="E126" s="78" t="s">
        <v>1165</v>
      </c>
      <c r="F126" s="79" t="s">
        <v>1104</v>
      </c>
      <c r="G126" s="76">
        <v>12</v>
      </c>
      <c r="H126" s="107">
        <v>10.119999999999999</v>
      </c>
      <c r="I126" s="108">
        <f t="shared" si="2"/>
        <v>12.672263999999998</v>
      </c>
      <c r="J126" s="108">
        <f t="shared" si="3"/>
        <v>121.44</v>
      </c>
      <c r="K126" s="108">
        <f t="shared" si="4"/>
        <v>152.06716799999998</v>
      </c>
      <c r="M126" s="55"/>
    </row>
    <row r="127" spans="1:13" ht="55.2" x14ac:dyDescent="0.25">
      <c r="B127" s="27">
        <v>123</v>
      </c>
      <c r="C127" s="79" t="s">
        <v>1148</v>
      </c>
      <c r="D127" s="102" t="s">
        <v>1157</v>
      </c>
      <c r="E127" s="78" t="s">
        <v>1166</v>
      </c>
      <c r="F127" s="79" t="s">
        <v>1102</v>
      </c>
      <c r="G127" s="76">
        <v>34.01</v>
      </c>
      <c r="H127" s="107">
        <v>7.65</v>
      </c>
      <c r="I127" s="108">
        <f t="shared" si="2"/>
        <v>9.5793300000000006</v>
      </c>
      <c r="J127" s="108">
        <f t="shared" si="3"/>
        <v>260.17649999999998</v>
      </c>
      <c r="K127" s="108">
        <f t="shared" si="4"/>
        <v>325.79301329999998</v>
      </c>
      <c r="M127" s="55"/>
    </row>
    <row r="128" spans="1:13" ht="55.2" x14ac:dyDescent="0.25">
      <c r="B128" s="27">
        <v>124</v>
      </c>
      <c r="C128" s="79" t="s">
        <v>1149</v>
      </c>
      <c r="D128" s="102" t="s">
        <v>1158</v>
      </c>
      <c r="E128" s="78" t="s">
        <v>1167</v>
      </c>
      <c r="F128" s="79" t="s">
        <v>1106</v>
      </c>
      <c r="G128" s="76">
        <v>0.4</v>
      </c>
      <c r="H128" s="107">
        <v>128.66999999999999</v>
      </c>
      <c r="I128" s="108">
        <f t="shared" si="2"/>
        <v>161.12057399999998</v>
      </c>
      <c r="J128" s="108">
        <f t="shared" si="3"/>
        <v>51.467999999999996</v>
      </c>
      <c r="K128" s="108">
        <f t="shared" si="4"/>
        <v>64.448229599999991</v>
      </c>
      <c r="M128" s="55"/>
    </row>
    <row r="129" spans="1:13" ht="69" x14ac:dyDescent="0.25">
      <c r="B129" s="27">
        <v>125</v>
      </c>
      <c r="C129" s="79" t="s">
        <v>1150</v>
      </c>
      <c r="D129" s="102" t="s">
        <v>1159</v>
      </c>
      <c r="E129" s="78" t="s">
        <v>1168</v>
      </c>
      <c r="F129" s="79" t="s">
        <v>1102</v>
      </c>
      <c r="G129" s="76">
        <v>10</v>
      </c>
      <c r="H129" s="107">
        <v>16.57</v>
      </c>
      <c r="I129" s="108">
        <f t="shared" si="2"/>
        <v>20.748954000000001</v>
      </c>
      <c r="J129" s="108">
        <f t="shared" si="3"/>
        <v>165.7</v>
      </c>
      <c r="K129" s="108">
        <f t="shared" si="4"/>
        <v>207.48954000000001</v>
      </c>
      <c r="M129" s="55"/>
    </row>
    <row r="130" spans="1:13" ht="41.4" x14ac:dyDescent="0.25">
      <c r="B130" s="27">
        <v>126</v>
      </c>
      <c r="C130" s="79" t="s">
        <v>1151</v>
      </c>
      <c r="D130" s="102" t="s">
        <v>1160</v>
      </c>
      <c r="E130" s="78" t="s">
        <v>1169</v>
      </c>
      <c r="F130" s="79" t="s">
        <v>1103</v>
      </c>
      <c r="G130" s="76">
        <v>1279.1600000000001</v>
      </c>
      <c r="H130" s="107">
        <v>0.88788115715402649</v>
      </c>
      <c r="I130" s="108">
        <f t="shared" si="2"/>
        <v>1.111804784988272</v>
      </c>
      <c r="J130" s="108">
        <f t="shared" si="3"/>
        <v>1135.7420609851447</v>
      </c>
      <c r="K130" s="108">
        <f t="shared" si="4"/>
        <v>1422.1762087655979</v>
      </c>
      <c r="M130" s="55"/>
    </row>
    <row r="131" spans="1:13" ht="13.8" x14ac:dyDescent="0.25">
      <c r="A131" s="27">
        <v>1</v>
      </c>
      <c r="B131" s="27">
        <v>127</v>
      </c>
      <c r="C131" s="85">
        <v>2</v>
      </c>
      <c r="D131" s="104" t="s">
        <v>1170</v>
      </c>
      <c r="E131" s="101"/>
      <c r="F131" s="85"/>
      <c r="G131" s="99"/>
      <c r="H131" s="100"/>
      <c r="I131" s="100"/>
      <c r="J131" s="109">
        <f>SUBTOTAL(9,J132:J135)</f>
        <v>13842.025799999999</v>
      </c>
      <c r="K131" s="109">
        <f>SUBTOTAL(9,K132:K135)</f>
        <v>17332.984706759999</v>
      </c>
      <c r="M131" s="55"/>
    </row>
    <row r="132" spans="1:13" ht="121.8" customHeight="1" x14ac:dyDescent="0.25">
      <c r="A132" s="27" t="str">
        <f t="shared" ref="A132" si="5">IF((RIGHT(LEFT(C132,2),1)=".")," ",1)</f>
        <v xml:space="preserve"> </v>
      </c>
      <c r="B132" s="27">
        <v>128</v>
      </c>
      <c r="C132" s="79" t="s">
        <v>6</v>
      </c>
      <c r="D132" s="102" t="s">
        <v>1171</v>
      </c>
      <c r="E132" s="84" t="s">
        <v>1174</v>
      </c>
      <c r="F132" s="83" t="s">
        <v>1102</v>
      </c>
      <c r="G132" s="76">
        <v>78.98</v>
      </c>
      <c r="H132" s="107">
        <v>71.16</v>
      </c>
      <c r="I132" s="108">
        <f>(IFERROR((H132*((1+$I$117))),"-"))</f>
        <v>89.106551999999994</v>
      </c>
      <c r="J132" s="108">
        <f>IFERROR(G132*H132,"-")</f>
        <v>5620.2168000000001</v>
      </c>
      <c r="K132" s="108">
        <f>IFERROR(G132*I132,"-")</f>
        <v>7037.6354769600002</v>
      </c>
      <c r="M132" s="55"/>
    </row>
    <row r="133" spans="1:13" ht="139.19999999999999" customHeight="1" x14ac:dyDescent="0.25">
      <c r="B133" s="27">
        <v>129</v>
      </c>
      <c r="C133" s="79" t="s">
        <v>65</v>
      </c>
      <c r="D133" s="102" t="s">
        <v>1172</v>
      </c>
      <c r="E133" s="84" t="s">
        <v>1175</v>
      </c>
      <c r="F133" s="83" t="s">
        <v>1102</v>
      </c>
      <c r="G133" s="76">
        <v>78.87</v>
      </c>
      <c r="H133" s="107">
        <v>37.450000000000003</v>
      </c>
      <c r="I133" s="108">
        <f t="shared" ref="I133:I134" si="6">(IFERROR((H133*((1+$I$117))),"-"))</f>
        <v>46.894890000000004</v>
      </c>
      <c r="J133" s="108">
        <f t="shared" ref="J133:J134" si="7">IFERROR(G133*H133,"-")</f>
        <v>2953.6815000000006</v>
      </c>
      <c r="K133" s="108">
        <f t="shared" ref="K133:K134" si="8">IFERROR(G133*I133,"-")</f>
        <v>3698.5999743000007</v>
      </c>
      <c r="M133" s="55"/>
    </row>
    <row r="134" spans="1:13" ht="129.6" customHeight="1" x14ac:dyDescent="0.25">
      <c r="B134" s="27">
        <v>130</v>
      </c>
      <c r="C134" s="79" t="s">
        <v>67</v>
      </c>
      <c r="D134" s="102" t="s">
        <v>1173</v>
      </c>
      <c r="E134" s="84" t="s">
        <v>1176</v>
      </c>
      <c r="F134" s="83" t="s">
        <v>1106</v>
      </c>
      <c r="G134" s="76">
        <v>2.25</v>
      </c>
      <c r="H134" s="107">
        <v>2341.39</v>
      </c>
      <c r="I134" s="108">
        <f t="shared" si="6"/>
        <v>2931.8885579999996</v>
      </c>
      <c r="J134" s="108">
        <f t="shared" si="7"/>
        <v>5268.1274999999996</v>
      </c>
      <c r="K134" s="108">
        <f t="shared" si="8"/>
        <v>6596.749255499999</v>
      </c>
      <c r="M134" s="55"/>
    </row>
    <row r="135" spans="1:13" ht="13.8" x14ac:dyDescent="0.25">
      <c r="B135" s="27">
        <v>131</v>
      </c>
      <c r="C135" s="79" t="s">
        <v>79</v>
      </c>
      <c r="D135" s="103"/>
      <c r="E135" s="84"/>
      <c r="F135" s="83"/>
      <c r="G135" s="76"/>
      <c r="H135" s="76"/>
      <c r="I135" s="77"/>
      <c r="J135" s="77"/>
      <c r="K135" s="77"/>
      <c r="M135" s="55"/>
    </row>
    <row r="136" spans="1:13" ht="13.8" x14ac:dyDescent="0.25">
      <c r="A136" s="27">
        <v>1</v>
      </c>
      <c r="B136" s="27">
        <v>132</v>
      </c>
      <c r="C136" s="85">
        <v>3</v>
      </c>
      <c r="D136" s="41" t="s">
        <v>1177</v>
      </c>
      <c r="E136" s="85"/>
      <c r="F136" s="85"/>
      <c r="G136" s="88"/>
      <c r="H136" s="89"/>
      <c r="I136" s="89"/>
      <c r="J136" s="110">
        <f>SUBTOTAL(9,J137:J141)</f>
        <v>49574.724400000006</v>
      </c>
      <c r="K136" s="110">
        <f>SUBTOTAL(9,K137:K141)</f>
        <v>62077.469893679998</v>
      </c>
      <c r="M136" s="55"/>
    </row>
    <row r="137" spans="1:13" ht="150.6" customHeight="1" x14ac:dyDescent="0.25">
      <c r="B137" s="27">
        <v>133</v>
      </c>
      <c r="C137" s="79" t="s">
        <v>15</v>
      </c>
      <c r="D137" s="102" t="s">
        <v>1178</v>
      </c>
      <c r="E137" s="80" t="s">
        <v>1182</v>
      </c>
      <c r="F137" s="79" t="s">
        <v>1103</v>
      </c>
      <c r="G137" s="76">
        <v>179.27</v>
      </c>
      <c r="H137" s="107">
        <v>48.52</v>
      </c>
      <c r="I137" s="108">
        <f>(IFERROR((H137*((1+$I$117))),"-"))</f>
        <v>60.756744000000005</v>
      </c>
      <c r="J137" s="108">
        <f>IFERROR(G137*H137,"-")</f>
        <v>8698.1804000000011</v>
      </c>
      <c r="K137" s="108">
        <f>IFERROR(G137*I137,"-")</f>
        <v>10891.861496880001</v>
      </c>
      <c r="M137" s="55"/>
    </row>
    <row r="138" spans="1:13" ht="157.80000000000001" customHeight="1" x14ac:dyDescent="0.25">
      <c r="B138" s="27">
        <v>134</v>
      </c>
      <c r="C138" s="79" t="s">
        <v>16</v>
      </c>
      <c r="D138" s="105" t="s">
        <v>1179</v>
      </c>
      <c r="E138" s="80" t="s">
        <v>1183</v>
      </c>
      <c r="F138" s="79" t="s">
        <v>1103</v>
      </c>
      <c r="G138" s="76">
        <v>30.16</v>
      </c>
      <c r="H138" s="107">
        <v>52.15</v>
      </c>
      <c r="I138" s="108">
        <f>(IFERROR((H138*((1+$I$117))),"-"))</f>
        <v>65.302229999999994</v>
      </c>
      <c r="J138" s="108">
        <f>IFERROR(G138*H138,"-")</f>
        <v>1572.8440000000001</v>
      </c>
      <c r="K138" s="108">
        <f>IFERROR(G138*I138,"-")</f>
        <v>1969.5152567999999</v>
      </c>
      <c r="M138" s="55"/>
    </row>
    <row r="139" spans="1:13" ht="93" customHeight="1" x14ac:dyDescent="0.25">
      <c r="B139" s="27">
        <v>135</v>
      </c>
      <c r="C139" s="79" t="s">
        <v>17</v>
      </c>
      <c r="D139" s="105" t="s">
        <v>1180</v>
      </c>
      <c r="E139" s="80" t="s">
        <v>1184</v>
      </c>
      <c r="F139" s="79" t="s">
        <v>1102</v>
      </c>
      <c r="G139" s="76">
        <v>55</v>
      </c>
      <c r="H139" s="107">
        <v>64.09</v>
      </c>
      <c r="I139" s="108">
        <f>(IFERROR((H139*((1+$I$117))),"-"))</f>
        <v>80.253498000000008</v>
      </c>
      <c r="J139" s="108">
        <f>IFERROR(G139*H139,"-")</f>
        <v>3524.9500000000003</v>
      </c>
      <c r="K139" s="108">
        <f>IFERROR(G139*I139,"-")</f>
        <v>4413.9423900000002</v>
      </c>
      <c r="M139" s="55"/>
    </row>
    <row r="140" spans="1:13" ht="100.2" customHeight="1" x14ac:dyDescent="0.25">
      <c r="B140" s="27">
        <v>136</v>
      </c>
      <c r="C140" s="79" t="s">
        <v>1141</v>
      </c>
      <c r="D140" s="105" t="s">
        <v>1181</v>
      </c>
      <c r="E140" s="80" t="s">
        <v>1185</v>
      </c>
      <c r="F140" s="79" t="s">
        <v>1102</v>
      </c>
      <c r="G140" s="76">
        <v>507.5</v>
      </c>
      <c r="H140" s="107">
        <v>70.5</v>
      </c>
      <c r="I140" s="108">
        <f t="shared" ref="I140" si="9">(IFERROR((H140*((1+$I$117))),"-"))</f>
        <v>88.280100000000004</v>
      </c>
      <c r="J140" s="108">
        <f t="shared" ref="J140" si="10">IFERROR(G140*H140,"-")</f>
        <v>35778.75</v>
      </c>
      <c r="K140" s="108">
        <f t="shared" ref="K140" si="11">IFERROR(G140*I140,"-")</f>
        <v>44802.150750000001</v>
      </c>
      <c r="M140" s="55"/>
    </row>
    <row r="141" spans="1:13" ht="13.8" x14ac:dyDescent="0.25">
      <c r="A141" s="27" t="str">
        <f t="shared" ref="A141" si="12">IF((RIGHT(LEFT(C141,2),1)=".")," ",1)</f>
        <v xml:space="preserve"> </v>
      </c>
      <c r="B141" s="27">
        <v>137</v>
      </c>
      <c r="C141" s="79" t="s">
        <v>79</v>
      </c>
      <c r="D141" s="106"/>
      <c r="E141" s="80"/>
      <c r="F141" s="79"/>
      <c r="G141" s="76"/>
      <c r="H141" s="76"/>
      <c r="I141" s="77"/>
      <c r="J141" s="77"/>
      <c r="K141" s="77"/>
      <c r="M141" s="55"/>
    </row>
    <row r="142" spans="1:13" ht="13.8" x14ac:dyDescent="0.25">
      <c r="A142" s="27">
        <v>1</v>
      </c>
      <c r="B142" s="27">
        <v>138</v>
      </c>
      <c r="C142" s="85">
        <v>4</v>
      </c>
      <c r="D142" s="41" t="s">
        <v>1138</v>
      </c>
      <c r="E142" s="11"/>
      <c r="F142" s="85"/>
      <c r="G142" s="88"/>
      <c r="H142" s="89"/>
      <c r="I142" s="89"/>
      <c r="J142" s="110">
        <f>SUBTOTAL(9,J143:J149)</f>
        <v>30181.126400000001</v>
      </c>
      <c r="K142" s="110">
        <f>SUBTOTAL(9,K143:K149)</f>
        <v>37792.806478079998</v>
      </c>
      <c r="M142" s="55"/>
    </row>
    <row r="143" spans="1:13" ht="81" customHeight="1" x14ac:dyDescent="0.25">
      <c r="B143" s="27">
        <v>139</v>
      </c>
      <c r="C143" s="79" t="s">
        <v>10</v>
      </c>
      <c r="D143" s="102" t="s">
        <v>1186</v>
      </c>
      <c r="E143" s="80" t="s">
        <v>1192</v>
      </c>
      <c r="F143" s="79" t="s">
        <v>1102</v>
      </c>
      <c r="G143" s="76">
        <v>835.07</v>
      </c>
      <c r="H143" s="107">
        <v>14.48</v>
      </c>
      <c r="I143" s="108">
        <f>(IFERROR((H143*((1+$I$117))),"-"))</f>
        <v>18.131855999999999</v>
      </c>
      <c r="J143" s="108">
        <f>IFERROR(G143*H143,"-")</f>
        <v>12091.813600000001</v>
      </c>
      <c r="K143" s="108">
        <f>IFERROR(G143*I143,"-")</f>
        <v>15141.36898992</v>
      </c>
      <c r="M143" s="55"/>
    </row>
    <row r="144" spans="1:13" ht="81" customHeight="1" x14ac:dyDescent="0.25">
      <c r="B144" s="27">
        <v>140</v>
      </c>
      <c r="C144" s="79" t="s">
        <v>63</v>
      </c>
      <c r="D144" s="102" t="s">
        <v>1187</v>
      </c>
      <c r="E144" s="80" t="s">
        <v>1193</v>
      </c>
      <c r="F144" s="79" t="s">
        <v>1103</v>
      </c>
      <c r="G144" s="76">
        <v>109.3</v>
      </c>
      <c r="H144" s="107">
        <v>9</v>
      </c>
      <c r="I144" s="108">
        <f t="shared" ref="I144:I148" si="13">(IFERROR((H144*((1+$I$117))),"-"))</f>
        <v>11.2698</v>
      </c>
      <c r="J144" s="108">
        <f t="shared" ref="J144:J148" si="14">IFERROR(G144*H144,"-")</f>
        <v>983.69999999999993</v>
      </c>
      <c r="K144" s="108">
        <f t="shared" ref="K144:K148" si="15">IFERROR(G144*I144,"-")</f>
        <v>1231.7891399999999</v>
      </c>
      <c r="M144" s="55"/>
    </row>
    <row r="145" spans="1:13" ht="133.80000000000001" customHeight="1" x14ac:dyDescent="0.25">
      <c r="B145" s="27">
        <v>141</v>
      </c>
      <c r="C145" s="79" t="s">
        <v>64</v>
      </c>
      <c r="D145" s="102" t="s">
        <v>1188</v>
      </c>
      <c r="E145" s="80" t="s">
        <v>1194</v>
      </c>
      <c r="F145" s="79" t="s">
        <v>1102</v>
      </c>
      <c r="G145" s="76">
        <v>63.96</v>
      </c>
      <c r="H145" s="107">
        <v>20.66</v>
      </c>
      <c r="I145" s="108">
        <f t="shared" si="13"/>
        <v>25.870452</v>
      </c>
      <c r="J145" s="108">
        <f t="shared" si="14"/>
        <v>1321.4136000000001</v>
      </c>
      <c r="K145" s="108">
        <f t="shared" si="15"/>
        <v>1654.6741099200001</v>
      </c>
      <c r="M145" s="55"/>
    </row>
    <row r="146" spans="1:13" ht="87" customHeight="1" x14ac:dyDescent="0.25">
      <c r="B146" s="27">
        <v>142</v>
      </c>
      <c r="C146" s="79" t="s">
        <v>1198</v>
      </c>
      <c r="D146" s="102" t="s">
        <v>1189</v>
      </c>
      <c r="E146" s="80" t="s">
        <v>1195</v>
      </c>
      <c r="F146" s="79" t="s">
        <v>1102</v>
      </c>
      <c r="G146" s="76">
        <v>46.65</v>
      </c>
      <c r="H146" s="107">
        <v>13.92</v>
      </c>
      <c r="I146" s="108">
        <f t="shared" si="13"/>
        <v>17.430623999999998</v>
      </c>
      <c r="J146" s="108">
        <f t="shared" si="14"/>
        <v>649.36799999999994</v>
      </c>
      <c r="K146" s="108">
        <f t="shared" si="15"/>
        <v>813.13860959999988</v>
      </c>
      <c r="M146" s="55"/>
    </row>
    <row r="147" spans="1:13" ht="66.599999999999994" customHeight="1" x14ac:dyDescent="0.25">
      <c r="B147" s="27">
        <v>143</v>
      </c>
      <c r="C147" s="79" t="s">
        <v>1199</v>
      </c>
      <c r="D147" s="102" t="s">
        <v>1190</v>
      </c>
      <c r="E147" s="80" t="s">
        <v>1196</v>
      </c>
      <c r="F147" s="79" t="s">
        <v>1102</v>
      </c>
      <c r="G147" s="76">
        <v>54.74</v>
      </c>
      <c r="H147" s="107">
        <v>16.190000000000001</v>
      </c>
      <c r="I147" s="108">
        <f t="shared" si="13"/>
        <v>20.273118</v>
      </c>
      <c r="J147" s="108">
        <f t="shared" si="14"/>
        <v>886.24060000000009</v>
      </c>
      <c r="K147" s="108">
        <f t="shared" si="15"/>
        <v>1109.7504793200001</v>
      </c>
      <c r="M147" s="55"/>
    </row>
    <row r="148" spans="1:13" ht="71.400000000000006" customHeight="1" x14ac:dyDescent="0.25">
      <c r="B148" s="27">
        <v>144</v>
      </c>
      <c r="C148" s="79" t="s">
        <v>1200</v>
      </c>
      <c r="D148" s="102" t="s">
        <v>1191</v>
      </c>
      <c r="E148" s="80" t="s">
        <v>1197</v>
      </c>
      <c r="F148" s="79" t="s">
        <v>1102</v>
      </c>
      <c r="G148" s="76">
        <v>267.73</v>
      </c>
      <c r="H148" s="107">
        <v>53.22</v>
      </c>
      <c r="I148" s="108">
        <f t="shared" si="13"/>
        <v>66.642083999999997</v>
      </c>
      <c r="J148" s="108">
        <f t="shared" si="14"/>
        <v>14248.590600000001</v>
      </c>
      <c r="K148" s="108">
        <f t="shared" si="15"/>
        <v>17842.085149319999</v>
      </c>
      <c r="M148" s="55"/>
    </row>
    <row r="149" spans="1:13" ht="13.8" x14ac:dyDescent="0.25">
      <c r="B149" s="27">
        <v>145</v>
      </c>
      <c r="C149" s="79"/>
      <c r="D149" s="106"/>
      <c r="E149" s="80"/>
      <c r="F149" s="79"/>
      <c r="G149" s="76"/>
      <c r="H149" s="76"/>
      <c r="I149" s="77"/>
      <c r="J149" s="77"/>
      <c r="K149" s="77"/>
      <c r="M149" s="55"/>
    </row>
    <row r="150" spans="1:13" ht="24" customHeight="1" x14ac:dyDescent="0.25">
      <c r="A150" s="27">
        <f t="shared" ref="A150" si="16">IF((RIGHT(LEFT(C150,2),1)=".")," ",1)</f>
        <v>1</v>
      </c>
      <c r="B150" s="27">
        <v>146</v>
      </c>
      <c r="C150" s="85">
        <v>5</v>
      </c>
      <c r="D150" s="41" t="s">
        <v>1201</v>
      </c>
      <c r="E150" s="11"/>
      <c r="F150" s="85"/>
      <c r="G150" s="88"/>
      <c r="H150" s="111"/>
      <c r="I150" s="111"/>
      <c r="J150" s="110">
        <f>SUBTOTAL(9,J151:J155)</f>
        <v>78271.457699999999</v>
      </c>
      <c r="K150" s="110">
        <f>SUBTOTAL(9,K151:K155)</f>
        <v>98011.519331940013</v>
      </c>
      <c r="M150" s="55"/>
    </row>
    <row r="151" spans="1:13" ht="84.6" customHeight="1" x14ac:dyDescent="0.25">
      <c r="B151" s="27">
        <v>147</v>
      </c>
      <c r="C151" s="79" t="s">
        <v>69</v>
      </c>
      <c r="D151" s="102" t="s">
        <v>1202</v>
      </c>
      <c r="E151" s="80" t="s">
        <v>1206</v>
      </c>
      <c r="F151" s="79" t="s">
        <v>1102</v>
      </c>
      <c r="G151" s="76">
        <v>15.99</v>
      </c>
      <c r="H151" s="107">
        <v>544.09</v>
      </c>
      <c r="I151" s="108">
        <f>(IFERROR((H151*((1+$I$117))),"-"))</f>
        <v>681.30949800000008</v>
      </c>
      <c r="J151" s="108">
        <f>IFERROR(G151*H151,"-")</f>
        <v>8699.9991000000009</v>
      </c>
      <c r="K151" s="108">
        <f>IFERROR(G151*I151,"-")</f>
        <v>10894.138873020001</v>
      </c>
      <c r="M151" s="55"/>
    </row>
    <row r="152" spans="1:13" ht="112.2" customHeight="1" x14ac:dyDescent="0.25">
      <c r="B152" s="27">
        <v>148</v>
      </c>
      <c r="C152" s="79" t="s">
        <v>1142</v>
      </c>
      <c r="D152" s="102" t="s">
        <v>1203</v>
      </c>
      <c r="E152" s="80" t="s">
        <v>1207</v>
      </c>
      <c r="F152" s="79" t="s">
        <v>1104</v>
      </c>
      <c r="G152" s="76">
        <v>11</v>
      </c>
      <c r="H152" s="107">
        <v>289.99</v>
      </c>
      <c r="I152" s="108">
        <f t="shared" ref="I152:I154" si="17">(IFERROR((H152*((1+$I$117))),"-"))</f>
        <v>363.12547799999999</v>
      </c>
      <c r="J152" s="108">
        <f t="shared" ref="J152:J154" si="18">IFERROR(G152*H152,"-")</f>
        <v>3189.8900000000003</v>
      </c>
      <c r="K152" s="108">
        <f t="shared" ref="K152:K154" si="19">IFERROR(G152*I152,"-")</f>
        <v>3994.3802579999997</v>
      </c>
      <c r="M152" s="55"/>
    </row>
    <row r="153" spans="1:13" ht="184.8" customHeight="1" x14ac:dyDescent="0.25">
      <c r="B153" s="27">
        <v>149</v>
      </c>
      <c r="C153" s="79" t="s">
        <v>1143</v>
      </c>
      <c r="D153" s="102" t="s">
        <v>1204</v>
      </c>
      <c r="E153" s="80" t="s">
        <v>1208</v>
      </c>
      <c r="F153" s="79" t="s">
        <v>1104</v>
      </c>
      <c r="G153" s="76">
        <v>4</v>
      </c>
      <c r="H153" s="107">
        <v>361.6</v>
      </c>
      <c r="I153" s="108">
        <f t="shared" si="17"/>
        <v>452.79552000000001</v>
      </c>
      <c r="J153" s="108">
        <f t="shared" si="18"/>
        <v>1446.4</v>
      </c>
      <c r="K153" s="108">
        <f t="shared" si="19"/>
        <v>1811.18208</v>
      </c>
      <c r="M153" s="55"/>
    </row>
    <row r="154" spans="1:13" ht="184.8" customHeight="1" x14ac:dyDescent="0.25">
      <c r="B154" s="27">
        <v>150</v>
      </c>
      <c r="C154" s="79" t="s">
        <v>1144</v>
      </c>
      <c r="D154" s="102" t="s">
        <v>1205</v>
      </c>
      <c r="E154" s="80" t="s">
        <v>1209</v>
      </c>
      <c r="F154" s="79" t="s">
        <v>1102</v>
      </c>
      <c r="G154" s="76">
        <v>386.22</v>
      </c>
      <c r="H154" s="107">
        <v>168.13</v>
      </c>
      <c r="I154" s="108">
        <f t="shared" si="17"/>
        <v>210.532386</v>
      </c>
      <c r="J154" s="108">
        <f t="shared" si="18"/>
        <v>64935.168600000005</v>
      </c>
      <c r="K154" s="108">
        <f t="shared" si="19"/>
        <v>81311.818120920012</v>
      </c>
      <c r="M154" s="55"/>
    </row>
    <row r="155" spans="1:13" ht="13.8" x14ac:dyDescent="0.25">
      <c r="B155" s="27">
        <v>151</v>
      </c>
      <c r="C155" s="79"/>
      <c r="D155" s="105"/>
      <c r="E155" s="80"/>
      <c r="F155" s="79"/>
      <c r="G155" s="76"/>
      <c r="H155" s="76"/>
      <c r="I155" s="77"/>
      <c r="J155" s="77"/>
      <c r="K155" s="77"/>
      <c r="M155" s="55"/>
    </row>
    <row r="156" spans="1:13" ht="24" customHeight="1" x14ac:dyDescent="0.25">
      <c r="A156" s="27">
        <f t="shared" ref="A156" si="20">IF((RIGHT(LEFT(C156,2),1)=".")," ",1)</f>
        <v>1</v>
      </c>
      <c r="B156" s="27">
        <v>152</v>
      </c>
      <c r="C156" s="85">
        <v>6</v>
      </c>
      <c r="D156" s="41" t="s">
        <v>1210</v>
      </c>
      <c r="E156" s="11"/>
      <c r="F156" s="85"/>
      <c r="G156" s="88"/>
      <c r="H156" s="111"/>
      <c r="I156" s="111"/>
      <c r="J156" s="110">
        <f>SUBTOTAL(9,J157:J161)</f>
        <v>12945.961859265051</v>
      </c>
      <c r="K156" s="110">
        <f>SUBTOTAL(9,K157:K161)</f>
        <v>16210.933440171695</v>
      </c>
      <c r="M156" s="55"/>
    </row>
    <row r="157" spans="1:13" ht="94.8" customHeight="1" x14ac:dyDescent="0.25">
      <c r="B157" s="27">
        <v>153</v>
      </c>
      <c r="C157" s="79" t="s">
        <v>70</v>
      </c>
      <c r="D157" s="102" t="s">
        <v>1211</v>
      </c>
      <c r="E157" s="80" t="s">
        <v>1215</v>
      </c>
      <c r="F157" s="79" t="s">
        <v>1102</v>
      </c>
      <c r="G157" s="76">
        <v>10</v>
      </c>
      <c r="H157" s="107">
        <v>79.900000000000006</v>
      </c>
      <c r="I157" s="108">
        <f>(IFERROR((H157*((1+$I$117))),"-"))</f>
        <v>100.05078</v>
      </c>
      <c r="J157" s="108">
        <f>IFERROR(G157*H157,"-")</f>
        <v>799</v>
      </c>
      <c r="K157" s="108">
        <f>IFERROR(G157*I157,"-")</f>
        <v>1000.5078000000001</v>
      </c>
      <c r="M157" s="55"/>
    </row>
    <row r="158" spans="1:13" ht="163.19999999999999" customHeight="1" x14ac:dyDescent="0.25">
      <c r="B158" s="27">
        <v>154</v>
      </c>
      <c r="C158" s="79" t="s">
        <v>71</v>
      </c>
      <c r="D158" s="102" t="s">
        <v>1212</v>
      </c>
      <c r="E158" s="80" t="s">
        <v>1216</v>
      </c>
      <c r="F158" s="79" t="s">
        <v>1102</v>
      </c>
      <c r="G158" s="76">
        <v>143.30000000000001</v>
      </c>
      <c r="H158" s="107">
        <v>51.15</v>
      </c>
      <c r="I158" s="108">
        <f>(IFERROR((H158*((1+$I$117))),"-"))</f>
        <v>64.050029999999992</v>
      </c>
      <c r="J158" s="108">
        <f>IFERROR(G158*H158,"-")</f>
        <v>7329.7950000000001</v>
      </c>
      <c r="K158" s="108">
        <f>IFERROR(G158*I158,"-")</f>
        <v>9178.369299</v>
      </c>
      <c r="M158" s="55"/>
    </row>
    <row r="159" spans="1:13" ht="105.6" customHeight="1" x14ac:dyDescent="0.25">
      <c r="B159" s="27">
        <v>155</v>
      </c>
      <c r="C159" s="79" t="s">
        <v>72</v>
      </c>
      <c r="D159" s="105" t="s">
        <v>1213</v>
      </c>
      <c r="E159" s="80" t="s">
        <v>1217</v>
      </c>
      <c r="F159" s="79" t="s">
        <v>1102</v>
      </c>
      <c r="G159" s="76">
        <v>36.729999999999997</v>
      </c>
      <c r="H159" s="107">
        <v>46.38</v>
      </c>
      <c r="I159" s="108">
        <f>(IFERROR((H159*((1+$I$117))),"-"))</f>
        <v>58.077036</v>
      </c>
      <c r="J159" s="108">
        <f>IFERROR(G159*H159,"-")</f>
        <v>1703.5373999999999</v>
      </c>
      <c r="K159" s="108">
        <f>IFERROR(G159*I159,"-")</f>
        <v>2133.1695322799997</v>
      </c>
      <c r="M159" s="55"/>
    </row>
    <row r="160" spans="1:13" ht="51.6" customHeight="1" x14ac:dyDescent="0.25">
      <c r="B160" s="27">
        <v>156</v>
      </c>
      <c r="C160" s="79" t="s">
        <v>73</v>
      </c>
      <c r="D160" s="105" t="s">
        <v>1214</v>
      </c>
      <c r="E160" s="80" t="s">
        <v>1218</v>
      </c>
      <c r="F160" s="79" t="s">
        <v>1103</v>
      </c>
      <c r="G160" s="76">
        <v>1279.1600000000001</v>
      </c>
      <c r="H160" s="107">
        <v>2.4341204065676312</v>
      </c>
      <c r="I160" s="108">
        <f>(IFERROR((H160*((1+$I$117))),"-"))</f>
        <v>3.0480055731039877</v>
      </c>
      <c r="J160" s="108">
        <f>IFERROR(G160*H160,"-")</f>
        <v>3113.6294592650511</v>
      </c>
      <c r="K160" s="108">
        <f>IFERROR(G160*I160,"-")</f>
        <v>3898.886808891697</v>
      </c>
      <c r="M160" s="55"/>
    </row>
    <row r="161" spans="1:13" ht="13.8" x14ac:dyDescent="0.25">
      <c r="B161" s="27">
        <v>157</v>
      </c>
      <c r="C161" s="79"/>
      <c r="D161" s="105"/>
      <c r="E161" s="80"/>
      <c r="F161" s="79"/>
      <c r="G161" s="76"/>
      <c r="H161" s="107"/>
      <c r="I161" s="108"/>
      <c r="J161" s="108"/>
      <c r="K161" s="108"/>
      <c r="M161" s="55"/>
    </row>
    <row r="162" spans="1:13" ht="13.8" x14ac:dyDescent="0.25">
      <c r="A162" s="27">
        <v>1</v>
      </c>
      <c r="B162" s="27">
        <v>158</v>
      </c>
      <c r="C162" s="85">
        <v>7</v>
      </c>
      <c r="D162" s="41" t="s">
        <v>1219</v>
      </c>
      <c r="E162" s="11"/>
      <c r="F162" s="85"/>
      <c r="G162" s="88"/>
      <c r="H162" s="111"/>
      <c r="I162" s="111"/>
      <c r="J162" s="110">
        <f>SUBTOTAL(9,J163:J165)</f>
        <v>3930.8793999999998</v>
      </c>
      <c r="K162" s="110">
        <f>SUBTOTAL(9,K163:K165)</f>
        <v>4922.2471846799999</v>
      </c>
      <c r="M162" s="55"/>
    </row>
    <row r="163" spans="1:13" ht="84" customHeight="1" x14ac:dyDescent="0.25">
      <c r="B163" s="27">
        <v>159</v>
      </c>
      <c r="C163" s="79" t="s">
        <v>75</v>
      </c>
      <c r="D163" s="102" t="s">
        <v>1220</v>
      </c>
      <c r="E163" s="80" t="s">
        <v>1222</v>
      </c>
      <c r="F163" s="79" t="s">
        <v>1102</v>
      </c>
      <c r="G163" s="76">
        <v>54.74</v>
      </c>
      <c r="H163" s="107">
        <v>26.9</v>
      </c>
      <c r="I163" s="108">
        <f>(IFERROR((H163*((1+$I$117))),"-"))</f>
        <v>33.684179999999998</v>
      </c>
      <c r="J163" s="108">
        <f>IFERROR(G163*H163,"-")</f>
        <v>1472.5060000000001</v>
      </c>
      <c r="K163" s="108">
        <f>IFERROR(G163*I163,"-")</f>
        <v>1843.8720131999999</v>
      </c>
      <c r="M163" s="55"/>
    </row>
    <row r="164" spans="1:13" ht="139.80000000000001" customHeight="1" x14ac:dyDescent="0.25">
      <c r="B164" s="27">
        <v>160</v>
      </c>
      <c r="C164" s="79" t="s">
        <v>76</v>
      </c>
      <c r="D164" s="102" t="s">
        <v>1221</v>
      </c>
      <c r="E164" s="80" t="s">
        <v>1223</v>
      </c>
      <c r="F164" s="79" t="s">
        <v>1102</v>
      </c>
      <c r="G164" s="76">
        <v>54.74</v>
      </c>
      <c r="H164" s="107">
        <v>44.91</v>
      </c>
      <c r="I164" s="108">
        <f>(IFERROR((H164*((1+$I$117))),"-"))</f>
        <v>56.236301999999995</v>
      </c>
      <c r="J164" s="108">
        <f>IFERROR(G164*H164,"-")</f>
        <v>2458.3733999999999</v>
      </c>
      <c r="K164" s="108">
        <f>IFERROR(G164*I164,"-")</f>
        <v>3078.3751714799996</v>
      </c>
      <c r="M164" s="55"/>
    </row>
    <row r="165" spans="1:13" ht="13.8" x14ac:dyDescent="0.25">
      <c r="B165" s="27">
        <v>161</v>
      </c>
      <c r="C165" s="79"/>
      <c r="D165" s="105"/>
      <c r="E165" s="80"/>
      <c r="F165" s="79"/>
      <c r="G165" s="76"/>
      <c r="H165" s="107"/>
      <c r="I165" s="108"/>
      <c r="J165" s="108"/>
      <c r="K165" s="108"/>
      <c r="M165" s="55"/>
    </row>
    <row r="166" spans="1:13" ht="27.6" x14ac:dyDescent="0.25">
      <c r="A166" s="27">
        <v>1</v>
      </c>
      <c r="B166" s="27">
        <v>162</v>
      </c>
      <c r="C166" s="85">
        <v>8</v>
      </c>
      <c r="D166" s="41" t="s">
        <v>1224</v>
      </c>
      <c r="E166" s="11"/>
      <c r="F166" s="85"/>
      <c r="G166" s="88"/>
      <c r="H166" s="111"/>
      <c r="I166" s="111"/>
      <c r="J166" s="110">
        <f>SUBTOTAL(9,J167:J184)</f>
        <v>12104.740000000002</v>
      </c>
      <c r="K166" s="110">
        <f>SUBTOTAL(9,K167:K184)</f>
        <v>15157.555428000001</v>
      </c>
      <c r="M166" s="55"/>
    </row>
    <row r="167" spans="1:13" ht="36" customHeight="1" x14ac:dyDescent="0.25">
      <c r="B167" s="27">
        <v>163</v>
      </c>
      <c r="C167" s="79" t="s">
        <v>1095</v>
      </c>
      <c r="D167" s="102" t="s">
        <v>1225</v>
      </c>
      <c r="E167" s="80" t="s">
        <v>1242</v>
      </c>
      <c r="F167" s="79" t="s">
        <v>1274</v>
      </c>
      <c r="G167" s="76">
        <v>2</v>
      </c>
      <c r="H167" s="107">
        <v>429.99</v>
      </c>
      <c r="I167" s="108">
        <f>(IFERROR((H167*((1+$I$117))),"-"))</f>
        <v>538.43347800000004</v>
      </c>
      <c r="J167" s="108">
        <f>IFERROR(G167*H167,"-")</f>
        <v>859.98</v>
      </c>
      <c r="K167" s="108">
        <f>IFERROR(G167*I167,"-")</f>
        <v>1076.8669560000001</v>
      </c>
      <c r="M167" s="55"/>
    </row>
    <row r="168" spans="1:13" ht="90.6" customHeight="1" x14ac:dyDescent="0.25">
      <c r="B168" s="27">
        <v>164</v>
      </c>
      <c r="C168" s="79" t="s">
        <v>1096</v>
      </c>
      <c r="D168" s="102" t="s">
        <v>1226</v>
      </c>
      <c r="E168" s="80" t="s">
        <v>1243</v>
      </c>
      <c r="F168" s="79" t="s">
        <v>1104</v>
      </c>
      <c r="G168" s="76">
        <v>4</v>
      </c>
      <c r="H168" s="107">
        <v>316.13</v>
      </c>
      <c r="I168" s="108">
        <f t="shared" ref="I168:I183" si="21">(IFERROR((H168*((1+$I$117))),"-"))</f>
        <v>395.85798599999998</v>
      </c>
      <c r="J168" s="108">
        <f t="shared" ref="J168:J183" si="22">IFERROR(G168*H168,"-")</f>
        <v>1264.52</v>
      </c>
      <c r="K168" s="108">
        <f t="shared" ref="K168:K183" si="23">IFERROR(G168*I168,"-")</f>
        <v>1583.4319439999999</v>
      </c>
      <c r="M168" s="55"/>
    </row>
    <row r="169" spans="1:13" ht="97.2" customHeight="1" x14ac:dyDescent="0.25">
      <c r="B169" s="27">
        <v>165</v>
      </c>
      <c r="C169" s="79" t="s">
        <v>1259</v>
      </c>
      <c r="D169" s="102" t="s">
        <v>1227</v>
      </c>
      <c r="E169" s="80" t="s">
        <v>1244</v>
      </c>
      <c r="F169" s="79" t="s">
        <v>1104</v>
      </c>
      <c r="G169" s="76">
        <v>4</v>
      </c>
      <c r="H169" s="107">
        <v>347.22</v>
      </c>
      <c r="I169" s="108">
        <f t="shared" si="21"/>
        <v>434.78888400000005</v>
      </c>
      <c r="J169" s="108">
        <f t="shared" si="22"/>
        <v>1388.88</v>
      </c>
      <c r="K169" s="108">
        <f t="shared" si="23"/>
        <v>1739.1555360000002</v>
      </c>
      <c r="M169" s="55"/>
    </row>
    <row r="170" spans="1:13" ht="75.599999999999994" customHeight="1" x14ac:dyDescent="0.25">
      <c r="B170" s="27">
        <v>166</v>
      </c>
      <c r="C170" s="79" t="s">
        <v>1260</v>
      </c>
      <c r="D170" s="102" t="s">
        <v>1228</v>
      </c>
      <c r="E170" s="80" t="s">
        <v>1245</v>
      </c>
      <c r="F170" s="79" t="s">
        <v>1104</v>
      </c>
      <c r="G170" s="76">
        <v>4</v>
      </c>
      <c r="H170" s="107">
        <v>58</v>
      </c>
      <c r="I170" s="108">
        <f t="shared" si="21"/>
        <v>72.627600000000001</v>
      </c>
      <c r="J170" s="108">
        <f t="shared" si="22"/>
        <v>232</v>
      </c>
      <c r="K170" s="108">
        <f t="shared" si="23"/>
        <v>290.5104</v>
      </c>
      <c r="M170" s="55"/>
    </row>
    <row r="171" spans="1:13" ht="79.8" customHeight="1" x14ac:dyDescent="0.25">
      <c r="B171" s="27">
        <v>167</v>
      </c>
      <c r="C171" s="79" t="s">
        <v>1261</v>
      </c>
      <c r="D171" s="102" t="s">
        <v>1229</v>
      </c>
      <c r="E171" s="80" t="s">
        <v>1246</v>
      </c>
      <c r="F171" s="79" t="s">
        <v>1104</v>
      </c>
      <c r="G171" s="76">
        <v>4</v>
      </c>
      <c r="H171" s="107">
        <v>58.64</v>
      </c>
      <c r="I171" s="108">
        <f t="shared" si="21"/>
        <v>73.429007999999996</v>
      </c>
      <c r="J171" s="108">
        <f t="shared" si="22"/>
        <v>234.56</v>
      </c>
      <c r="K171" s="108">
        <f t="shared" si="23"/>
        <v>293.71603199999998</v>
      </c>
      <c r="M171" s="55"/>
    </row>
    <row r="172" spans="1:13" ht="53.4" customHeight="1" x14ac:dyDescent="0.25">
      <c r="B172" s="27">
        <v>168</v>
      </c>
      <c r="C172" s="79" t="s">
        <v>1262</v>
      </c>
      <c r="D172" s="102" t="s">
        <v>1230</v>
      </c>
      <c r="E172" s="80" t="s">
        <v>1247</v>
      </c>
      <c r="F172" s="79" t="s">
        <v>1104</v>
      </c>
      <c r="G172" s="76">
        <v>7</v>
      </c>
      <c r="H172" s="107">
        <v>51.95</v>
      </c>
      <c r="I172" s="108">
        <f t="shared" si="21"/>
        <v>65.051789999999997</v>
      </c>
      <c r="J172" s="108">
        <f t="shared" si="22"/>
        <v>363.65000000000003</v>
      </c>
      <c r="K172" s="108">
        <f t="shared" si="23"/>
        <v>455.36252999999999</v>
      </c>
      <c r="M172" s="55"/>
    </row>
    <row r="173" spans="1:13" ht="108" customHeight="1" x14ac:dyDescent="0.25">
      <c r="B173" s="27">
        <v>169</v>
      </c>
      <c r="C173" s="79" t="s">
        <v>1263</v>
      </c>
      <c r="D173" s="102" t="s">
        <v>1231</v>
      </c>
      <c r="E173" s="80" t="s">
        <v>1248</v>
      </c>
      <c r="F173" s="79" t="s">
        <v>1104</v>
      </c>
      <c r="G173" s="76">
        <v>5</v>
      </c>
      <c r="H173" s="107">
        <v>280.8</v>
      </c>
      <c r="I173" s="108">
        <f t="shared" si="21"/>
        <v>351.61776000000003</v>
      </c>
      <c r="J173" s="108">
        <f t="shared" si="22"/>
        <v>1404</v>
      </c>
      <c r="K173" s="108">
        <f t="shared" si="23"/>
        <v>1758.0888000000002</v>
      </c>
      <c r="M173" s="55"/>
    </row>
    <row r="174" spans="1:13" ht="95.4" customHeight="1" x14ac:dyDescent="0.25">
      <c r="B174" s="27">
        <v>170</v>
      </c>
      <c r="C174" s="79" t="s">
        <v>1264</v>
      </c>
      <c r="D174" s="102" t="s">
        <v>1232</v>
      </c>
      <c r="E174" s="80" t="s">
        <v>1249</v>
      </c>
      <c r="F174" s="79" t="s">
        <v>1104</v>
      </c>
      <c r="G174" s="76">
        <v>2</v>
      </c>
      <c r="H174" s="107">
        <v>679.59</v>
      </c>
      <c r="I174" s="108">
        <f t="shared" si="21"/>
        <v>850.98259800000005</v>
      </c>
      <c r="J174" s="108">
        <f t="shared" si="22"/>
        <v>1359.18</v>
      </c>
      <c r="K174" s="108">
        <f t="shared" si="23"/>
        <v>1701.9651960000001</v>
      </c>
      <c r="M174" s="55"/>
    </row>
    <row r="175" spans="1:13" ht="70.2" customHeight="1" x14ac:dyDescent="0.25">
      <c r="B175" s="27">
        <v>171</v>
      </c>
      <c r="C175" s="79" t="s">
        <v>1265</v>
      </c>
      <c r="D175" s="102" t="s">
        <v>1233</v>
      </c>
      <c r="E175" s="80" t="s">
        <v>1250</v>
      </c>
      <c r="F175" s="79" t="s">
        <v>1104</v>
      </c>
      <c r="G175" s="76">
        <v>7</v>
      </c>
      <c r="H175" s="107">
        <v>33.69</v>
      </c>
      <c r="I175" s="108">
        <f t="shared" si="21"/>
        <v>42.186617999999996</v>
      </c>
      <c r="J175" s="108">
        <f t="shared" si="22"/>
        <v>235.82999999999998</v>
      </c>
      <c r="K175" s="108">
        <f t="shared" si="23"/>
        <v>295.30632599999996</v>
      </c>
      <c r="M175" s="55"/>
    </row>
    <row r="176" spans="1:13" ht="85.2" customHeight="1" x14ac:dyDescent="0.25">
      <c r="B176" s="27">
        <v>172</v>
      </c>
      <c r="C176" s="79" t="s">
        <v>1266</v>
      </c>
      <c r="D176" s="102" t="s">
        <v>1234</v>
      </c>
      <c r="E176" s="80" t="s">
        <v>1251</v>
      </c>
      <c r="F176" s="79" t="s">
        <v>1104</v>
      </c>
      <c r="G176" s="76">
        <v>2</v>
      </c>
      <c r="H176" s="107">
        <v>301.45999999999998</v>
      </c>
      <c r="I176" s="108">
        <f t="shared" si="21"/>
        <v>377.48821199999998</v>
      </c>
      <c r="J176" s="108">
        <f t="shared" si="22"/>
        <v>602.91999999999996</v>
      </c>
      <c r="K176" s="108">
        <f t="shared" si="23"/>
        <v>754.97642399999995</v>
      </c>
      <c r="M176" s="55"/>
    </row>
    <row r="177" spans="1:13" ht="113.4" customHeight="1" x14ac:dyDescent="0.25">
      <c r="B177" s="27">
        <v>173</v>
      </c>
      <c r="C177" s="79" t="s">
        <v>1267</v>
      </c>
      <c r="D177" s="102" t="s">
        <v>1235</v>
      </c>
      <c r="E177" s="80" t="s">
        <v>1252</v>
      </c>
      <c r="F177" s="79" t="s">
        <v>1104</v>
      </c>
      <c r="G177" s="76">
        <v>6</v>
      </c>
      <c r="H177" s="107">
        <v>211.88</v>
      </c>
      <c r="I177" s="108">
        <f t="shared" si="21"/>
        <v>265.31613599999997</v>
      </c>
      <c r="J177" s="108">
        <f t="shared" si="22"/>
        <v>1271.28</v>
      </c>
      <c r="K177" s="108">
        <f t="shared" si="23"/>
        <v>1591.8968159999999</v>
      </c>
      <c r="M177" s="55"/>
    </row>
    <row r="178" spans="1:13" ht="81.599999999999994" customHeight="1" x14ac:dyDescent="0.25">
      <c r="B178" s="27">
        <v>174</v>
      </c>
      <c r="C178" s="79" t="s">
        <v>1268</v>
      </c>
      <c r="D178" s="102" t="s">
        <v>1236</v>
      </c>
      <c r="E178" s="80" t="s">
        <v>1253</v>
      </c>
      <c r="F178" s="79" t="s">
        <v>1104</v>
      </c>
      <c r="G178" s="76">
        <v>8</v>
      </c>
      <c r="H178" s="107">
        <v>70.569999999999993</v>
      </c>
      <c r="I178" s="108">
        <f t="shared" si="21"/>
        <v>88.367753999999991</v>
      </c>
      <c r="J178" s="108">
        <f t="shared" si="22"/>
        <v>564.55999999999995</v>
      </c>
      <c r="K178" s="108">
        <f t="shared" si="23"/>
        <v>706.94203199999993</v>
      </c>
      <c r="M178" s="55"/>
    </row>
    <row r="179" spans="1:13" ht="68.400000000000006" customHeight="1" x14ac:dyDescent="0.25">
      <c r="B179" s="27">
        <v>175</v>
      </c>
      <c r="C179" s="79" t="s">
        <v>1269</v>
      </c>
      <c r="D179" s="102" t="s">
        <v>1237</v>
      </c>
      <c r="E179" s="80" t="s">
        <v>1254</v>
      </c>
      <c r="F179" s="79" t="s">
        <v>1104</v>
      </c>
      <c r="G179" s="76">
        <v>2</v>
      </c>
      <c r="H179" s="107">
        <v>674.75</v>
      </c>
      <c r="I179" s="108">
        <f t="shared" si="21"/>
        <v>844.92195000000004</v>
      </c>
      <c r="J179" s="108">
        <f t="shared" si="22"/>
        <v>1349.5</v>
      </c>
      <c r="K179" s="108">
        <f t="shared" si="23"/>
        <v>1689.8439000000001</v>
      </c>
      <c r="M179" s="55"/>
    </row>
    <row r="180" spans="1:13" ht="68.400000000000006" customHeight="1" x14ac:dyDescent="0.25">
      <c r="B180" s="27">
        <v>176</v>
      </c>
      <c r="C180" s="79" t="s">
        <v>1270</v>
      </c>
      <c r="D180" s="102" t="s">
        <v>1238</v>
      </c>
      <c r="E180" s="80" t="s">
        <v>1255</v>
      </c>
      <c r="F180" s="79" t="s">
        <v>1104</v>
      </c>
      <c r="G180" s="76">
        <v>4</v>
      </c>
      <c r="H180" s="107">
        <v>97.32</v>
      </c>
      <c r="I180" s="108">
        <f t="shared" si="21"/>
        <v>121.86410399999998</v>
      </c>
      <c r="J180" s="108">
        <f t="shared" si="22"/>
        <v>389.28</v>
      </c>
      <c r="K180" s="108">
        <f t="shared" si="23"/>
        <v>487.45641599999993</v>
      </c>
      <c r="M180" s="55"/>
    </row>
    <row r="181" spans="1:13" ht="83.4" customHeight="1" x14ac:dyDescent="0.25">
      <c r="B181" s="27">
        <v>177</v>
      </c>
      <c r="C181" s="79" t="s">
        <v>1271</v>
      </c>
      <c r="D181" s="102" t="s">
        <v>1239</v>
      </c>
      <c r="E181" s="80" t="s">
        <v>1256</v>
      </c>
      <c r="F181" s="79" t="s">
        <v>1104</v>
      </c>
      <c r="G181" s="76">
        <v>4</v>
      </c>
      <c r="H181" s="107">
        <v>35.54</v>
      </c>
      <c r="I181" s="108">
        <f t="shared" si="21"/>
        <v>44.503188000000002</v>
      </c>
      <c r="J181" s="108">
        <f t="shared" si="22"/>
        <v>142.16</v>
      </c>
      <c r="K181" s="108">
        <f t="shared" si="23"/>
        <v>178.01275200000001</v>
      </c>
      <c r="M181" s="55"/>
    </row>
    <row r="182" spans="1:13" ht="52.2" customHeight="1" x14ac:dyDescent="0.25">
      <c r="B182" s="27">
        <v>178</v>
      </c>
      <c r="C182" s="79" t="s">
        <v>1272</v>
      </c>
      <c r="D182" s="102" t="s">
        <v>1240</v>
      </c>
      <c r="E182" s="80" t="s">
        <v>1257</v>
      </c>
      <c r="F182" s="79" t="s">
        <v>1104</v>
      </c>
      <c r="G182" s="76">
        <v>4</v>
      </c>
      <c r="H182" s="107">
        <v>33.01</v>
      </c>
      <c r="I182" s="108">
        <f t="shared" si="21"/>
        <v>41.335121999999998</v>
      </c>
      <c r="J182" s="108">
        <f t="shared" si="22"/>
        <v>132.04</v>
      </c>
      <c r="K182" s="108">
        <f t="shared" si="23"/>
        <v>165.34048799999999</v>
      </c>
      <c r="M182" s="55"/>
    </row>
    <row r="183" spans="1:13" ht="52.2" customHeight="1" x14ac:dyDescent="0.25">
      <c r="B183" s="27">
        <v>179</v>
      </c>
      <c r="C183" s="79" t="s">
        <v>1273</v>
      </c>
      <c r="D183" s="102" t="s">
        <v>1241</v>
      </c>
      <c r="E183" s="80" t="s">
        <v>1258</v>
      </c>
      <c r="F183" s="79" t="s">
        <v>1104</v>
      </c>
      <c r="G183" s="76">
        <v>4</v>
      </c>
      <c r="H183" s="107">
        <v>77.599999999999994</v>
      </c>
      <c r="I183" s="108">
        <f t="shared" si="21"/>
        <v>97.170719999999989</v>
      </c>
      <c r="J183" s="108">
        <f t="shared" si="22"/>
        <v>310.39999999999998</v>
      </c>
      <c r="K183" s="108">
        <f t="shared" si="23"/>
        <v>388.68287999999995</v>
      </c>
      <c r="M183" s="55"/>
    </row>
    <row r="184" spans="1:13" ht="13.8" x14ac:dyDescent="0.25">
      <c r="B184" s="27">
        <v>180</v>
      </c>
      <c r="C184" s="79" t="s">
        <v>79</v>
      </c>
      <c r="D184" s="105"/>
      <c r="E184" s="80"/>
      <c r="F184" s="79"/>
      <c r="G184" s="76"/>
      <c r="H184" s="107"/>
      <c r="I184" s="108"/>
      <c r="J184" s="108"/>
      <c r="K184" s="108"/>
      <c r="M184" s="55"/>
    </row>
    <row r="185" spans="1:13" ht="13.8" x14ac:dyDescent="0.25">
      <c r="A185" s="27">
        <v>1</v>
      </c>
      <c r="B185" s="27">
        <v>181</v>
      </c>
      <c r="C185" s="85">
        <v>9</v>
      </c>
      <c r="D185" s="41" t="s">
        <v>1107</v>
      </c>
      <c r="E185" s="11"/>
      <c r="F185" s="85"/>
      <c r="G185" s="88"/>
      <c r="H185" s="111"/>
      <c r="I185" s="111"/>
      <c r="J185" s="110">
        <f>SUBTOTAL(9,J186:J193)</f>
        <v>28705.528299999998</v>
      </c>
      <c r="K185" s="110">
        <f>SUBTOTAL(9,K186:K193)</f>
        <v>35945.062537260004</v>
      </c>
      <c r="M185" s="55"/>
    </row>
    <row r="186" spans="1:13" ht="13.8" x14ac:dyDescent="0.25">
      <c r="B186" s="27">
        <v>182</v>
      </c>
      <c r="C186" s="79" t="s">
        <v>1097</v>
      </c>
      <c r="D186" s="102" t="s">
        <v>1275</v>
      </c>
      <c r="E186" s="80" t="s">
        <v>1283</v>
      </c>
      <c r="F186" s="79" t="s">
        <v>1106</v>
      </c>
      <c r="G186" s="76">
        <v>2.48</v>
      </c>
      <c r="H186" s="107">
        <v>83.57</v>
      </c>
      <c r="I186" s="108">
        <f>(IFERROR((H186*((1+$I$117))),"-"))</f>
        <v>104.64635399999999</v>
      </c>
      <c r="J186" s="108">
        <f>IFERROR(G186*H186,"-")</f>
        <v>207.25359999999998</v>
      </c>
      <c r="K186" s="108">
        <f>IFERROR(G186*I186,"-")</f>
        <v>259.52295791999995</v>
      </c>
      <c r="M186" s="55"/>
    </row>
    <row r="187" spans="1:13" ht="27.6" x14ac:dyDescent="0.25">
      <c r="B187" s="27">
        <v>183</v>
      </c>
      <c r="C187" s="79" t="s">
        <v>1289</v>
      </c>
      <c r="D187" s="102" t="s">
        <v>1276</v>
      </c>
      <c r="E187" s="80" t="s">
        <v>1284</v>
      </c>
      <c r="F187" s="79" t="s">
        <v>1102</v>
      </c>
      <c r="G187" s="76">
        <v>34.61</v>
      </c>
      <c r="H187" s="107">
        <v>12.91</v>
      </c>
      <c r="I187" s="108">
        <f>(IFERROR((H187*((1+$I$117))),"-"))</f>
        <v>16.165901999999999</v>
      </c>
      <c r="J187" s="108">
        <f t="shared" ref="J187" si="24">IFERROR(G187*H187,"-")</f>
        <v>446.81509999999997</v>
      </c>
      <c r="K187" s="108">
        <f t="shared" ref="K187" si="25">IFERROR(G187*I187,"-")</f>
        <v>559.50186822000001</v>
      </c>
      <c r="M187" s="55"/>
    </row>
    <row r="188" spans="1:13" ht="55.2" x14ac:dyDescent="0.25">
      <c r="B188" s="27">
        <v>184</v>
      </c>
      <c r="C188" s="79" t="s">
        <v>1290</v>
      </c>
      <c r="D188" s="102" t="s">
        <v>1277</v>
      </c>
      <c r="E188" s="80" t="s">
        <v>1285</v>
      </c>
      <c r="F188" s="79" t="s">
        <v>1104</v>
      </c>
      <c r="G188" s="76">
        <v>42</v>
      </c>
      <c r="H188" s="107">
        <v>53.44</v>
      </c>
      <c r="I188" s="108">
        <f>(IFERROR((H188*((1+$I$117))),"-"))</f>
        <v>66.917568000000003</v>
      </c>
      <c r="J188" s="108">
        <f t="shared" ref="J188:J213" si="26">IFERROR(G188*H188,"-")</f>
        <v>2244.48</v>
      </c>
      <c r="K188" s="108">
        <f t="shared" ref="K188:K213" si="27">IFERROR(G188*I188,"-")</f>
        <v>2810.5378559999999</v>
      </c>
      <c r="M188" s="55"/>
    </row>
    <row r="189" spans="1:13" ht="41.4" x14ac:dyDescent="0.25">
      <c r="B189" s="27">
        <v>185</v>
      </c>
      <c r="C189" s="79" t="s">
        <v>1291</v>
      </c>
      <c r="D189" s="102" t="s">
        <v>1278</v>
      </c>
      <c r="E189" s="80" t="s">
        <v>1286</v>
      </c>
      <c r="F189" s="79" t="s">
        <v>1104</v>
      </c>
      <c r="G189" s="76">
        <v>10</v>
      </c>
      <c r="H189" s="107">
        <v>370.14</v>
      </c>
      <c r="I189" s="108">
        <f>(IFERROR((H189*((1+$I$117))),"-"))</f>
        <v>463.48930799999999</v>
      </c>
      <c r="J189" s="108">
        <f t="shared" si="26"/>
        <v>3701.3999999999996</v>
      </c>
      <c r="K189" s="108">
        <f t="shared" si="27"/>
        <v>4634.8930799999998</v>
      </c>
      <c r="M189" s="55"/>
    </row>
    <row r="190" spans="1:13" ht="55.2" x14ac:dyDescent="0.25">
      <c r="B190" s="27">
        <v>186</v>
      </c>
      <c r="C190" s="79" t="s">
        <v>1292</v>
      </c>
      <c r="D190" s="102" t="s">
        <v>1279</v>
      </c>
      <c r="E190" s="80" t="s">
        <v>1145</v>
      </c>
      <c r="F190" s="79" t="s">
        <v>1104</v>
      </c>
      <c r="G190" s="76">
        <v>10</v>
      </c>
      <c r="H190" s="107">
        <v>80.7</v>
      </c>
      <c r="I190" s="108">
        <f>(IFERROR((H190*((1+$I$117))),"-"))</f>
        <v>101.05254000000001</v>
      </c>
      <c r="J190" s="108">
        <f t="shared" si="26"/>
        <v>807</v>
      </c>
      <c r="K190" s="108">
        <f t="shared" si="27"/>
        <v>1010.5254000000001</v>
      </c>
      <c r="M190" s="55"/>
    </row>
    <row r="191" spans="1:13" ht="82.8" x14ac:dyDescent="0.25">
      <c r="B191" s="27">
        <v>187</v>
      </c>
      <c r="C191" s="79" t="s">
        <v>1293</v>
      </c>
      <c r="D191" s="102" t="s">
        <v>1280</v>
      </c>
      <c r="E191" s="80" t="s">
        <v>1287</v>
      </c>
      <c r="F191" s="79" t="s">
        <v>1106</v>
      </c>
      <c r="G191" s="76">
        <v>13.33</v>
      </c>
      <c r="H191" s="107">
        <v>154.12</v>
      </c>
      <c r="I191" s="108">
        <f>(IFERROR((H191*((1+$I$117))),"-"))</f>
        <v>192.98906400000001</v>
      </c>
      <c r="J191" s="108">
        <f t="shared" si="26"/>
        <v>2054.4196000000002</v>
      </c>
      <c r="K191" s="108">
        <f t="shared" si="27"/>
        <v>2572.54422312</v>
      </c>
      <c r="M191" s="55"/>
    </row>
    <row r="192" spans="1:13" ht="110.4" x14ac:dyDescent="0.25">
      <c r="B192" s="27">
        <v>188</v>
      </c>
      <c r="C192" s="79" t="s">
        <v>1294</v>
      </c>
      <c r="D192" s="102" t="s">
        <v>1281</v>
      </c>
      <c r="E192" s="80" t="s">
        <v>1288</v>
      </c>
      <c r="F192" s="79" t="s">
        <v>1104</v>
      </c>
      <c r="G192" s="76">
        <v>4</v>
      </c>
      <c r="H192" s="107">
        <v>1186.04</v>
      </c>
      <c r="I192" s="108">
        <f>(IFERROR((H192*((1+$I$117))),"-"))</f>
        <v>1485.1592879999998</v>
      </c>
      <c r="J192" s="108">
        <f t="shared" si="26"/>
        <v>4744.16</v>
      </c>
      <c r="K192" s="108">
        <f t="shared" si="27"/>
        <v>5940.6371519999993</v>
      </c>
      <c r="M192" s="55"/>
    </row>
    <row r="193" spans="1:13" ht="110.4" x14ac:dyDescent="0.25">
      <c r="B193" s="27">
        <v>189</v>
      </c>
      <c r="C193" s="79" t="s">
        <v>1295</v>
      </c>
      <c r="D193" s="102" t="s">
        <v>1282</v>
      </c>
      <c r="E193" s="80" t="s">
        <v>1342</v>
      </c>
      <c r="F193" s="79" t="s">
        <v>1104</v>
      </c>
      <c r="G193" s="76">
        <v>1</v>
      </c>
      <c r="H193" s="107">
        <v>14500</v>
      </c>
      <c r="I193" s="108">
        <f>(IFERROR((H193*((1+$I$117))),"-"))</f>
        <v>18156.900000000001</v>
      </c>
      <c r="J193" s="108">
        <f t="shared" si="26"/>
        <v>14500</v>
      </c>
      <c r="K193" s="108">
        <f t="shared" si="27"/>
        <v>18156.900000000001</v>
      </c>
      <c r="M193" s="55"/>
    </row>
    <row r="194" spans="1:13" ht="27.6" x14ac:dyDescent="0.25">
      <c r="A194" s="27">
        <v>1</v>
      </c>
      <c r="B194" s="27">
        <v>190</v>
      </c>
      <c r="C194" s="85">
        <v>10</v>
      </c>
      <c r="D194" s="41" t="s">
        <v>1318</v>
      </c>
      <c r="E194" s="11"/>
      <c r="F194" s="85"/>
      <c r="G194" s="88"/>
      <c r="H194" s="111"/>
      <c r="I194" s="111"/>
      <c r="J194" s="110">
        <f>SUBTOTAL(9,J195:J206)</f>
        <v>22852.154200000001</v>
      </c>
      <c r="K194" s="110">
        <f>SUBTOTAL(9,K195:K206)</f>
        <v>28615.467489239996</v>
      </c>
      <c r="M194" s="55"/>
    </row>
    <row r="195" spans="1:13" ht="116.4" customHeight="1" x14ac:dyDescent="0.25">
      <c r="B195" s="27">
        <v>191</v>
      </c>
      <c r="C195" s="79" t="s">
        <v>1133</v>
      </c>
      <c r="D195" s="102" t="s">
        <v>1306</v>
      </c>
      <c r="E195" s="80" t="s">
        <v>1320</v>
      </c>
      <c r="F195" s="79" t="s">
        <v>1104</v>
      </c>
      <c r="G195" s="76">
        <v>1</v>
      </c>
      <c r="H195" s="107">
        <v>1402.86</v>
      </c>
      <c r="I195" s="108">
        <f>(IFERROR((H195*((1+$I$117))),"-"))</f>
        <v>1756.6612919999998</v>
      </c>
      <c r="J195" s="108">
        <f>IFERROR(G195*H195,"-")</f>
        <v>1402.86</v>
      </c>
      <c r="K195" s="108">
        <f>IFERROR(G195*I195,"-")</f>
        <v>1756.6612919999998</v>
      </c>
      <c r="M195" s="55"/>
    </row>
    <row r="196" spans="1:13" ht="83.4" customHeight="1" x14ac:dyDescent="0.25">
      <c r="B196" s="27">
        <v>192</v>
      </c>
      <c r="C196" s="79" t="s">
        <v>1134</v>
      </c>
      <c r="D196" s="102" t="s">
        <v>1307</v>
      </c>
      <c r="E196" s="80" t="s">
        <v>1321</v>
      </c>
      <c r="F196" s="79" t="s">
        <v>1104</v>
      </c>
      <c r="G196" s="76">
        <v>1</v>
      </c>
      <c r="H196" s="107">
        <v>1051.9100000000001</v>
      </c>
      <c r="I196" s="108">
        <f>(IFERROR((H196*((1+$I$117))),"-"))</f>
        <v>1317.2017020000001</v>
      </c>
      <c r="J196" s="108">
        <f t="shared" ref="J196:J197" si="28">IFERROR(G196*H196,"-")</f>
        <v>1051.9100000000001</v>
      </c>
      <c r="K196" s="108">
        <f t="shared" ref="K196:K197" si="29">IFERROR(G196*I196,"-")</f>
        <v>1317.2017020000001</v>
      </c>
      <c r="M196" s="55"/>
    </row>
    <row r="197" spans="1:13" ht="82.8" x14ac:dyDescent="0.25">
      <c r="B197" s="27">
        <v>193</v>
      </c>
      <c r="C197" s="79" t="s">
        <v>1296</v>
      </c>
      <c r="D197" s="102" t="s">
        <v>1308</v>
      </c>
      <c r="E197" s="80" t="s">
        <v>1322</v>
      </c>
      <c r="F197" s="79" t="s">
        <v>1104</v>
      </c>
      <c r="G197" s="76">
        <v>2</v>
      </c>
      <c r="H197" s="107">
        <v>2643.13</v>
      </c>
      <c r="I197" s="108">
        <f>(IFERROR((H197*((1+$I$117))),"-"))</f>
        <v>3309.727386</v>
      </c>
      <c r="J197" s="108">
        <f t="shared" si="28"/>
        <v>5286.26</v>
      </c>
      <c r="K197" s="108">
        <f t="shared" si="29"/>
        <v>6619.454772</v>
      </c>
      <c r="M197" s="55"/>
    </row>
    <row r="198" spans="1:13" ht="84.6" customHeight="1" x14ac:dyDescent="0.25">
      <c r="B198" s="27">
        <v>194</v>
      </c>
      <c r="C198" s="79" t="s">
        <v>1297</v>
      </c>
      <c r="D198" s="102" t="s">
        <v>1309</v>
      </c>
      <c r="E198" s="80" t="s">
        <v>1323</v>
      </c>
      <c r="F198" s="79" t="s">
        <v>1104</v>
      </c>
      <c r="G198" s="76">
        <v>22</v>
      </c>
      <c r="H198" s="107">
        <v>35.69</v>
      </c>
      <c r="I198" s="108">
        <f>(IFERROR((H198*((1+$I$117))),"-"))</f>
        <v>44.691018</v>
      </c>
      <c r="J198" s="108">
        <f t="shared" ref="J198:J205" si="30">IFERROR(G198*H198,"-")</f>
        <v>785.18</v>
      </c>
      <c r="K198" s="108">
        <f t="shared" ref="K198:K205" si="31">IFERROR(G198*I198,"-")</f>
        <v>983.20239600000002</v>
      </c>
      <c r="M198" s="55"/>
    </row>
    <row r="199" spans="1:13" ht="85.2" customHeight="1" x14ac:dyDescent="0.25">
      <c r="B199" s="27">
        <v>195</v>
      </c>
      <c r="C199" s="79" t="s">
        <v>1298</v>
      </c>
      <c r="D199" s="102" t="s">
        <v>1310</v>
      </c>
      <c r="E199" s="80" t="s">
        <v>1324</v>
      </c>
      <c r="F199" s="79" t="s">
        <v>1104</v>
      </c>
      <c r="G199" s="76">
        <v>4</v>
      </c>
      <c r="H199" s="107">
        <v>968.59</v>
      </c>
      <c r="I199" s="108">
        <f>(IFERROR((H199*((1+$I$117))),"-"))</f>
        <v>1212.8683980000001</v>
      </c>
      <c r="J199" s="108">
        <f t="shared" si="30"/>
        <v>3874.36</v>
      </c>
      <c r="K199" s="108">
        <f t="shared" si="31"/>
        <v>4851.4735920000003</v>
      </c>
      <c r="M199" s="55"/>
    </row>
    <row r="200" spans="1:13" ht="52.8" customHeight="1" x14ac:dyDescent="0.25">
      <c r="B200" s="27">
        <v>196</v>
      </c>
      <c r="C200" s="79" t="s">
        <v>1299</v>
      </c>
      <c r="D200" s="102" t="s">
        <v>1311</v>
      </c>
      <c r="E200" s="80" t="s">
        <v>1342</v>
      </c>
      <c r="F200" s="79" t="s">
        <v>1104</v>
      </c>
      <c r="G200" s="76">
        <v>8</v>
      </c>
      <c r="H200" s="107">
        <v>279.89999999999998</v>
      </c>
      <c r="I200" s="108">
        <f>(IFERROR((H200*((1+$I$117))),"-"))</f>
        <v>350.49077999999997</v>
      </c>
      <c r="J200" s="108">
        <f t="shared" si="30"/>
        <v>2239.1999999999998</v>
      </c>
      <c r="K200" s="108">
        <f t="shared" si="31"/>
        <v>2803.9262399999998</v>
      </c>
      <c r="M200" s="55"/>
    </row>
    <row r="201" spans="1:13" ht="115.2" customHeight="1" x14ac:dyDescent="0.25">
      <c r="B201" s="27">
        <v>197</v>
      </c>
      <c r="C201" s="79" t="s">
        <v>1300</v>
      </c>
      <c r="D201" s="102" t="s">
        <v>1312</v>
      </c>
      <c r="E201" s="80" t="s">
        <v>1325</v>
      </c>
      <c r="F201" s="79" t="s">
        <v>1104</v>
      </c>
      <c r="G201" s="76">
        <v>13</v>
      </c>
      <c r="H201" s="107">
        <v>185.49</v>
      </c>
      <c r="I201" s="108">
        <f>(IFERROR((H201*((1+$I$117))),"-"))</f>
        <v>232.270578</v>
      </c>
      <c r="J201" s="108">
        <f t="shared" si="30"/>
        <v>2411.37</v>
      </c>
      <c r="K201" s="108">
        <f t="shared" si="31"/>
        <v>3019.5175140000001</v>
      </c>
      <c r="M201" s="55"/>
    </row>
    <row r="202" spans="1:13" ht="100.2" customHeight="1" x14ac:dyDescent="0.25">
      <c r="B202" s="27">
        <v>198</v>
      </c>
      <c r="C202" s="79" t="s">
        <v>1301</v>
      </c>
      <c r="D202" s="102" t="s">
        <v>1313</v>
      </c>
      <c r="E202" s="80" t="s">
        <v>1326</v>
      </c>
      <c r="F202" s="79" t="s">
        <v>1104</v>
      </c>
      <c r="G202" s="76">
        <v>4</v>
      </c>
      <c r="H202" s="107">
        <v>35.06</v>
      </c>
      <c r="I202" s="108">
        <f>(IFERROR((H202*((1+$I$117))),"-"))</f>
        <v>43.902132000000002</v>
      </c>
      <c r="J202" s="108">
        <f t="shared" si="30"/>
        <v>140.24</v>
      </c>
      <c r="K202" s="108">
        <f t="shared" si="31"/>
        <v>175.60852800000001</v>
      </c>
      <c r="M202" s="55"/>
    </row>
    <row r="203" spans="1:13" ht="114" customHeight="1" x14ac:dyDescent="0.25">
      <c r="B203" s="27">
        <v>199</v>
      </c>
      <c r="C203" s="79" t="s">
        <v>1302</v>
      </c>
      <c r="D203" s="102" t="s">
        <v>1314</v>
      </c>
      <c r="E203" s="80" t="s">
        <v>1327</v>
      </c>
      <c r="F203" s="79" t="s">
        <v>1103</v>
      </c>
      <c r="G203" s="76">
        <v>152</v>
      </c>
      <c r="H203" s="107">
        <v>12.850849999999999</v>
      </c>
      <c r="I203" s="108">
        <f>(IFERROR((H203*((1+$I$117))),"-"))</f>
        <v>16.091834369999997</v>
      </c>
      <c r="J203" s="108">
        <f t="shared" si="30"/>
        <v>1953.3291999999999</v>
      </c>
      <c r="K203" s="108">
        <f t="shared" si="31"/>
        <v>2445.9588242399996</v>
      </c>
      <c r="M203" s="55"/>
    </row>
    <row r="204" spans="1:13" ht="97.8" customHeight="1" x14ac:dyDescent="0.25">
      <c r="B204" s="27">
        <v>200</v>
      </c>
      <c r="C204" s="79" t="s">
        <v>1303</v>
      </c>
      <c r="D204" s="102" t="s">
        <v>1315</v>
      </c>
      <c r="E204" s="80" t="s">
        <v>1328</v>
      </c>
      <c r="F204" s="79" t="s">
        <v>1103</v>
      </c>
      <c r="G204" s="76">
        <v>152</v>
      </c>
      <c r="H204" s="107">
        <v>9.61</v>
      </c>
      <c r="I204" s="108">
        <f>(IFERROR((H204*((1+$I$117))),"-"))</f>
        <v>12.033641999999999</v>
      </c>
      <c r="J204" s="108">
        <f t="shared" si="30"/>
        <v>1460.7199999999998</v>
      </c>
      <c r="K204" s="108">
        <f t="shared" si="31"/>
        <v>1829.1135839999997</v>
      </c>
      <c r="M204" s="55"/>
    </row>
    <row r="205" spans="1:13" ht="94.2" customHeight="1" x14ac:dyDescent="0.25">
      <c r="B205" s="27">
        <v>201</v>
      </c>
      <c r="C205" s="79" t="s">
        <v>1304</v>
      </c>
      <c r="D205" s="102" t="s">
        <v>1316</v>
      </c>
      <c r="E205" s="80" t="s">
        <v>1329</v>
      </c>
      <c r="F205" s="79" t="s">
        <v>1319</v>
      </c>
      <c r="G205" s="76">
        <v>6</v>
      </c>
      <c r="H205" s="107">
        <v>236.83</v>
      </c>
      <c r="I205" s="108">
        <f>(IFERROR((H205*((1+$I$117))),"-"))</f>
        <v>296.55852600000003</v>
      </c>
      <c r="J205" s="108">
        <f t="shared" si="30"/>
        <v>1420.98</v>
      </c>
      <c r="K205" s="108">
        <f t="shared" si="31"/>
        <v>1779.3511560000002</v>
      </c>
      <c r="M205" s="55"/>
    </row>
    <row r="206" spans="1:13" ht="94.8" customHeight="1" x14ac:dyDescent="0.25">
      <c r="B206" s="27">
        <v>202</v>
      </c>
      <c r="C206" s="79" t="s">
        <v>1305</v>
      </c>
      <c r="D206" s="102" t="s">
        <v>1317</v>
      </c>
      <c r="E206" s="80" t="s">
        <v>1330</v>
      </c>
      <c r="F206" s="79" t="s">
        <v>1103</v>
      </c>
      <c r="G206" s="76">
        <v>100</v>
      </c>
      <c r="H206" s="107">
        <v>8.2574499999999986</v>
      </c>
      <c r="I206" s="108">
        <f>(IFERROR((H206*((1+$I$117))),"-"))</f>
        <v>10.339978889999998</v>
      </c>
      <c r="J206" s="108">
        <f t="shared" si="26"/>
        <v>825.74499999999989</v>
      </c>
      <c r="K206" s="108">
        <f t="shared" si="27"/>
        <v>1033.9978889999998</v>
      </c>
      <c r="M206" s="55"/>
    </row>
    <row r="207" spans="1:13" ht="94.8" customHeight="1" x14ac:dyDescent="0.25">
      <c r="A207" s="27">
        <v>1</v>
      </c>
      <c r="B207" s="27">
        <v>203</v>
      </c>
      <c r="C207" s="85">
        <v>11</v>
      </c>
      <c r="D207" s="41" t="s">
        <v>1332</v>
      </c>
      <c r="E207" s="11"/>
      <c r="F207" s="85"/>
      <c r="G207" s="88"/>
      <c r="H207" s="111"/>
      <c r="I207" s="111"/>
      <c r="J207" s="110">
        <f>SUBTOTAL(9,J208)</f>
        <v>809.96</v>
      </c>
      <c r="K207" s="110">
        <f>SUBTOTAL(9,K208)</f>
        <v>1014.2319120000001</v>
      </c>
      <c r="M207" s="55"/>
    </row>
    <row r="208" spans="1:13" ht="62.4" customHeight="1" x14ac:dyDescent="0.25">
      <c r="B208" s="27">
        <v>204</v>
      </c>
      <c r="C208" s="79" t="s">
        <v>1331</v>
      </c>
      <c r="D208" s="102" t="s">
        <v>1333</v>
      </c>
      <c r="E208" s="80" t="s">
        <v>1334</v>
      </c>
      <c r="F208" s="79" t="s">
        <v>1104</v>
      </c>
      <c r="G208" s="76">
        <v>2</v>
      </c>
      <c r="H208" s="107">
        <v>404.98</v>
      </c>
      <c r="I208" s="108">
        <f>(IFERROR((H208*((1+$I$117))),"-"))</f>
        <v>507.11595600000004</v>
      </c>
      <c r="J208" s="108">
        <f>IFERROR(G208*H208,"-")</f>
        <v>809.96</v>
      </c>
      <c r="K208" s="108">
        <f>IFERROR(G208*I208,"-")</f>
        <v>1014.2319120000001</v>
      </c>
      <c r="M208" s="55"/>
    </row>
    <row r="209" spans="1:13" ht="62.4" customHeight="1" x14ac:dyDescent="0.25">
      <c r="A209" s="27">
        <v>1</v>
      </c>
      <c r="B209" s="27">
        <v>205</v>
      </c>
      <c r="C209" s="85">
        <v>12</v>
      </c>
      <c r="D209" s="41" t="s">
        <v>1335</v>
      </c>
      <c r="E209" s="11"/>
      <c r="F209" s="85"/>
      <c r="G209" s="88"/>
      <c r="H209" s="111"/>
      <c r="I209" s="111"/>
      <c r="J209" s="110">
        <f>SUBTOTAL(9,J210:J213)</f>
        <v>7008.5721999999996</v>
      </c>
      <c r="K209" s="110">
        <f>SUBTOTAL(9,K210:K213)</f>
        <v>8776.1341088400004</v>
      </c>
      <c r="M209" s="55"/>
    </row>
    <row r="210" spans="1:13" ht="27.6" x14ac:dyDescent="0.25">
      <c r="B210" s="27">
        <v>206</v>
      </c>
      <c r="C210" s="79"/>
      <c r="D210" s="102" t="s">
        <v>1108</v>
      </c>
      <c r="E210" s="80" t="s">
        <v>1109</v>
      </c>
      <c r="F210" s="79" t="s">
        <v>1104</v>
      </c>
      <c r="G210" s="76">
        <v>1</v>
      </c>
      <c r="H210" s="107">
        <v>678.38</v>
      </c>
      <c r="I210" s="108">
        <f>(IFERROR((H210*((1+$I$117))),"-"))</f>
        <v>849.46743600000002</v>
      </c>
      <c r="J210" s="108">
        <f t="shared" si="26"/>
        <v>678.38</v>
      </c>
      <c r="K210" s="108">
        <f t="shared" si="27"/>
        <v>849.46743600000002</v>
      </c>
      <c r="M210" s="55"/>
    </row>
    <row r="211" spans="1:13" ht="41.4" x14ac:dyDescent="0.25">
      <c r="B211" s="27">
        <v>207</v>
      </c>
      <c r="C211" s="79"/>
      <c r="D211" s="102" t="s">
        <v>1336</v>
      </c>
      <c r="E211" s="80" t="s">
        <v>1339</v>
      </c>
      <c r="F211" s="79" t="s">
        <v>1102</v>
      </c>
      <c r="G211" s="76">
        <v>143.30000000000001</v>
      </c>
      <c r="H211" s="107">
        <v>0.72</v>
      </c>
      <c r="I211" s="108">
        <f>(IFERROR((H211*((1+$I$117))),"-"))</f>
        <v>0.90158399999999994</v>
      </c>
      <c r="J211" s="108">
        <f t="shared" si="26"/>
        <v>103.176</v>
      </c>
      <c r="K211" s="108">
        <f t="shared" si="27"/>
        <v>129.1969872</v>
      </c>
      <c r="M211" s="55"/>
    </row>
    <row r="212" spans="1:13" ht="69" x14ac:dyDescent="0.25">
      <c r="B212" s="27">
        <v>208</v>
      </c>
      <c r="C212" s="79"/>
      <c r="D212" s="102" t="s">
        <v>1337</v>
      </c>
      <c r="E212" s="80" t="s">
        <v>1340</v>
      </c>
      <c r="F212" s="79" t="s">
        <v>1102</v>
      </c>
      <c r="G212" s="76">
        <v>408.74</v>
      </c>
      <c r="H212" s="107">
        <v>2.63</v>
      </c>
      <c r="I212" s="108">
        <f>(IFERROR((H212*((1+$I$117))),"-"))</f>
        <v>3.2932859999999997</v>
      </c>
      <c r="J212" s="108">
        <f t="shared" si="26"/>
        <v>1074.9862000000001</v>
      </c>
      <c r="K212" s="108">
        <f t="shared" si="27"/>
        <v>1346.0977196399999</v>
      </c>
      <c r="M212" s="55"/>
    </row>
    <row r="213" spans="1:13" ht="124.2" x14ac:dyDescent="0.25">
      <c r="B213" s="27">
        <v>209</v>
      </c>
      <c r="C213" s="79"/>
      <c r="D213" s="102" t="s">
        <v>1338</v>
      </c>
      <c r="E213" s="80" t="s">
        <v>1341</v>
      </c>
      <c r="F213" s="79" t="s">
        <v>1104</v>
      </c>
      <c r="G213" s="76">
        <v>1</v>
      </c>
      <c r="H213" s="107">
        <v>5152.03</v>
      </c>
      <c r="I213" s="108">
        <f>(IFERROR((H213*((1+$I$117))),"-"))</f>
        <v>6451.3719659999997</v>
      </c>
      <c r="J213" s="108">
        <f t="shared" si="26"/>
        <v>5152.03</v>
      </c>
      <c r="K213" s="108">
        <f t="shared" si="27"/>
        <v>6451.3719659999997</v>
      </c>
      <c r="M213" s="55"/>
    </row>
    <row r="214" spans="1:13" ht="13.8" x14ac:dyDescent="0.25">
      <c r="B214" s="27">
        <v>210</v>
      </c>
      <c r="C214" s="79"/>
      <c r="D214" s="102" t="s">
        <v>79</v>
      </c>
      <c r="E214" s="80"/>
      <c r="F214" s="79"/>
      <c r="G214" s="76"/>
      <c r="H214" s="107"/>
      <c r="I214" s="108"/>
      <c r="J214" s="108"/>
      <c r="K214" s="108"/>
      <c r="M214" s="55"/>
    </row>
    <row r="215" spans="1:13" ht="13.8" x14ac:dyDescent="0.25">
      <c r="A215" s="27">
        <v>2</v>
      </c>
      <c r="B215" s="27">
        <v>211</v>
      </c>
      <c r="C215" s="221" t="s">
        <v>1099</v>
      </c>
      <c r="D215" s="222"/>
      <c r="E215" s="222"/>
      <c r="F215" s="222"/>
      <c r="G215" s="222"/>
      <c r="H215" s="223"/>
      <c r="I215" s="48"/>
      <c r="J215" s="112">
        <f>SUMIF(A120:A214,1,J120:J214)</f>
        <v>319310.22992025019</v>
      </c>
      <c r="K215" s="112">
        <f>SUMIF(A120:A214,1,K120:K214)</f>
        <v>399840.26990613731</v>
      </c>
      <c r="M215" s="55"/>
    </row>
    <row r="216" spans="1:13" x14ac:dyDescent="0.25">
      <c r="B216" s="27">
        <v>212</v>
      </c>
      <c r="C216" s="23"/>
      <c r="D216" s="24"/>
      <c r="E216" s="62"/>
      <c r="F216" s="23"/>
      <c r="G216" s="42"/>
      <c r="H216" s="42"/>
      <c r="I216" s="43"/>
      <c r="J216" s="43"/>
      <c r="K216" s="43"/>
      <c r="M216" s="55"/>
    </row>
    <row r="217" spans="1:13" ht="13.8" x14ac:dyDescent="0.25">
      <c r="B217" s="27">
        <v>213</v>
      </c>
      <c r="C217" s="218" t="s">
        <v>1098</v>
      </c>
      <c r="D217" s="218"/>
      <c r="E217" s="218"/>
      <c r="F217" s="218"/>
      <c r="G217" s="218"/>
      <c r="H217" s="218"/>
      <c r="I217" s="218"/>
      <c r="J217" s="218"/>
      <c r="K217" s="218"/>
      <c r="M217" s="55"/>
    </row>
    <row r="218" spans="1:13" x14ac:dyDescent="0.25">
      <c r="B218" s="27">
        <v>214</v>
      </c>
      <c r="C218" s="220" t="s">
        <v>1348</v>
      </c>
      <c r="D218" s="220"/>
      <c r="E218" s="220"/>
      <c r="F218" s="220"/>
      <c r="G218" s="220"/>
      <c r="H218" s="220"/>
      <c r="I218" s="220"/>
      <c r="J218" s="220"/>
      <c r="K218" s="220"/>
      <c r="M218" s="55"/>
    </row>
    <row r="219" spans="1:13" x14ac:dyDescent="0.25">
      <c r="B219" s="27">
        <v>215</v>
      </c>
      <c r="C219" s="219"/>
      <c r="D219" s="219"/>
      <c r="E219" s="219"/>
      <c r="F219" s="219"/>
      <c r="G219" s="219"/>
      <c r="H219" s="219"/>
      <c r="I219" s="219"/>
      <c r="J219" s="219"/>
      <c r="K219" s="219"/>
      <c r="M219" s="55"/>
    </row>
    <row r="220" spans="1:13" x14ac:dyDescent="0.25">
      <c r="B220" s="27">
        <v>216</v>
      </c>
      <c r="C220" s="26"/>
      <c r="D220" s="26"/>
      <c r="E220" s="26"/>
      <c r="F220" s="26"/>
      <c r="G220" s="26"/>
      <c r="H220" s="26"/>
      <c r="I220" s="26"/>
      <c r="J220" s="26"/>
      <c r="K220" s="26"/>
      <c r="M220" s="55"/>
    </row>
    <row r="221" spans="1:13" ht="13.8" thickBot="1" x14ac:dyDescent="0.3">
      <c r="B221" s="27">
        <v>217</v>
      </c>
      <c r="C221" s="23"/>
      <c r="D221" s="24"/>
      <c r="E221" s="62"/>
      <c r="F221" s="23"/>
      <c r="G221" s="42"/>
      <c r="H221" s="42"/>
      <c r="I221" s="43"/>
      <c r="J221" s="43"/>
      <c r="K221" s="43"/>
      <c r="M221" s="55"/>
    </row>
    <row r="222" spans="1:13" ht="24.9" customHeight="1" thickBot="1" x14ac:dyDescent="0.3">
      <c r="B222" s="27">
        <v>218</v>
      </c>
      <c r="C222" s="126" t="s">
        <v>42</v>
      </c>
      <c r="D222" s="127"/>
      <c r="E222" s="127"/>
      <c r="F222" s="127"/>
      <c r="G222" s="127"/>
      <c r="H222" s="127"/>
      <c r="I222" s="127"/>
      <c r="J222" s="127"/>
      <c r="K222" s="128"/>
      <c r="M222" s="55"/>
    </row>
    <row r="223" spans="1:13" x14ac:dyDescent="0.25">
      <c r="B223" s="27">
        <v>219</v>
      </c>
      <c r="C223" s="215"/>
      <c r="D223" s="215"/>
      <c r="E223" s="215"/>
      <c r="F223" s="215"/>
      <c r="G223" s="215"/>
      <c r="H223" s="215"/>
      <c r="I223" s="215"/>
      <c r="J223" s="215"/>
      <c r="K223" s="215"/>
      <c r="M223" s="55"/>
    </row>
    <row r="224" spans="1:13" s="59" customFormat="1" ht="24" customHeight="1" x14ac:dyDescent="0.25">
      <c r="B224" s="27">
        <v>220</v>
      </c>
      <c r="C224" s="192"/>
      <c r="D224" s="192"/>
      <c r="E224" s="192"/>
      <c r="F224" s="7"/>
      <c r="G224" s="8"/>
      <c r="H224" s="8" t="s">
        <v>13</v>
      </c>
      <c r="I224" s="44"/>
      <c r="J224" s="8" t="s">
        <v>0</v>
      </c>
      <c r="K224" s="45">
        <f>IF(K117=0,"",K117)</f>
        <v>44671</v>
      </c>
      <c r="M224" s="55"/>
    </row>
    <row r="225" spans="1:13" s="60" customFormat="1" ht="30" customHeight="1" x14ac:dyDescent="0.25">
      <c r="B225" s="27">
        <v>221</v>
      </c>
      <c r="C225" s="214" t="s">
        <v>1</v>
      </c>
      <c r="D225" s="214" t="s">
        <v>2</v>
      </c>
      <c r="E225" s="214" t="s">
        <v>66</v>
      </c>
      <c r="F225" s="214" t="s">
        <v>3</v>
      </c>
      <c r="G225" s="214" t="s">
        <v>4</v>
      </c>
      <c r="H225" s="216" t="s">
        <v>62</v>
      </c>
      <c r="I225" s="217"/>
      <c r="J225" s="214" t="s">
        <v>11</v>
      </c>
      <c r="K225" s="214" t="s">
        <v>12</v>
      </c>
      <c r="M225" s="55"/>
    </row>
    <row r="226" spans="1:13" s="60" customFormat="1" ht="13.8" x14ac:dyDescent="0.25">
      <c r="B226" s="27">
        <v>222</v>
      </c>
      <c r="C226" s="182"/>
      <c r="D226" s="182"/>
      <c r="E226" s="182"/>
      <c r="F226" s="182"/>
      <c r="G226" s="182"/>
      <c r="H226" s="9" t="s">
        <v>1073</v>
      </c>
      <c r="I226" s="9" t="s">
        <v>1074</v>
      </c>
      <c r="J226" s="182"/>
      <c r="K226" s="182"/>
      <c r="M226" s="55"/>
    </row>
    <row r="227" spans="1:13" ht="24" customHeight="1" x14ac:dyDescent="0.25">
      <c r="A227" s="27">
        <f>IF((RIGHT(LEFT(C227,2),1)=".")," ",1)</f>
        <v>1</v>
      </c>
      <c r="B227" s="27">
        <v>223</v>
      </c>
      <c r="C227" s="85">
        <v>1</v>
      </c>
      <c r="D227" s="98" t="s">
        <v>1105</v>
      </c>
      <c r="E227" s="11" t="s">
        <v>74</v>
      </c>
      <c r="F227" s="11"/>
      <c r="G227" s="2"/>
      <c r="H227" s="12"/>
      <c r="I227" s="12"/>
      <c r="J227" s="13">
        <f>SUBTOTAL(9,J228:J232)</f>
        <v>0</v>
      </c>
      <c r="K227" s="13">
        <f>SUBTOTAL(9,K228:K232)</f>
        <v>0</v>
      </c>
      <c r="M227" s="55"/>
    </row>
    <row r="228" spans="1:13" x14ac:dyDescent="0.25">
      <c r="A228" s="27" t="str">
        <f t="shared" ref="A228:A285" si="32">IF((RIGHT(LEFT(C228,2),1)=".")," ",1)</f>
        <v xml:space="preserve"> </v>
      </c>
      <c r="B228" s="27">
        <v>224</v>
      </c>
      <c r="C228" s="79" t="s">
        <v>5</v>
      </c>
      <c r="D228" s="81"/>
      <c r="E228" s="78"/>
      <c r="F228" s="79"/>
      <c r="G228" s="76"/>
      <c r="H228" s="76"/>
      <c r="I228" s="77"/>
      <c r="J228" s="77"/>
      <c r="K228" s="77"/>
      <c r="M228" s="55"/>
    </row>
    <row r="229" spans="1:13" x14ac:dyDescent="0.25">
      <c r="A229" s="27" t="str">
        <f t="shared" si="32"/>
        <v xml:space="preserve"> </v>
      </c>
      <c r="B229" s="27">
        <v>225</v>
      </c>
      <c r="C229" s="79" t="s">
        <v>7</v>
      </c>
      <c r="D229" s="82"/>
      <c r="E229" s="79"/>
      <c r="F229" s="79"/>
      <c r="G229" s="76"/>
      <c r="H229" s="76"/>
      <c r="I229" s="77"/>
      <c r="J229" s="77"/>
      <c r="K229" s="77"/>
      <c r="M229" s="55"/>
    </row>
    <row r="230" spans="1:13" x14ac:dyDescent="0.25">
      <c r="A230" s="27" t="str">
        <f t="shared" si="32"/>
        <v xml:space="preserve"> </v>
      </c>
      <c r="B230" s="27">
        <v>226</v>
      </c>
      <c r="C230" s="79" t="s">
        <v>8</v>
      </c>
      <c r="D230" s="82"/>
      <c r="E230" s="80"/>
      <c r="F230" s="79"/>
      <c r="G230" s="76"/>
      <c r="H230" s="76"/>
      <c r="I230" s="77"/>
      <c r="J230" s="77"/>
      <c r="K230" s="77"/>
      <c r="M230" s="55"/>
    </row>
    <row r="231" spans="1:13" x14ac:dyDescent="0.25">
      <c r="A231" s="27" t="str">
        <f t="shared" si="32"/>
        <v xml:space="preserve"> </v>
      </c>
      <c r="B231" s="27">
        <v>227</v>
      </c>
      <c r="C231" s="79" t="s">
        <v>9</v>
      </c>
      <c r="D231" s="81"/>
      <c r="E231" s="80"/>
      <c r="F231" s="79"/>
      <c r="G231" s="76"/>
      <c r="H231" s="76"/>
      <c r="I231" s="77"/>
      <c r="J231" s="77"/>
      <c r="K231" s="77"/>
      <c r="M231" s="55"/>
    </row>
    <row r="232" spans="1:13" ht="24" customHeight="1" x14ac:dyDescent="0.25">
      <c r="A232" s="27" t="str">
        <f t="shared" si="32"/>
        <v xml:space="preserve"> </v>
      </c>
      <c r="B232" s="27">
        <v>228</v>
      </c>
      <c r="C232" s="16" t="s">
        <v>79</v>
      </c>
      <c r="D232" s="17"/>
      <c r="E232" s="63"/>
      <c r="F232" s="16"/>
      <c r="G232" s="25"/>
      <c r="H232" s="25"/>
      <c r="I232" s="77">
        <f>(IFERROR((H232*((1+$I$117))),"-"))</f>
        <v>0</v>
      </c>
      <c r="J232" s="77">
        <f>IFERROR(G232*H232,"-")</f>
        <v>0</v>
      </c>
      <c r="K232" s="77">
        <f>IFERROR(G232*I232,"-")</f>
        <v>0</v>
      </c>
      <c r="M232" s="55"/>
    </row>
    <row r="233" spans="1:13" ht="24" customHeight="1" x14ac:dyDescent="0.25">
      <c r="A233" s="27">
        <f t="shared" si="32"/>
        <v>1</v>
      </c>
      <c r="B233" s="27">
        <v>229</v>
      </c>
      <c r="C233" s="85">
        <v>2</v>
      </c>
      <c r="D233" s="98" t="s">
        <v>1135</v>
      </c>
      <c r="E233" s="61"/>
      <c r="F233" s="10"/>
      <c r="G233" s="2"/>
      <c r="H233" s="12"/>
      <c r="I233" s="12"/>
      <c r="J233" s="13">
        <f>SUBTOTAL(9,J234:J254)</f>
        <v>0</v>
      </c>
      <c r="K233" s="13">
        <f>SUBTOTAL(9,K234:K254)</f>
        <v>0</v>
      </c>
      <c r="M233" s="55"/>
    </row>
    <row r="234" spans="1:13" x14ac:dyDescent="0.25">
      <c r="A234" s="27" t="str">
        <f t="shared" si="32"/>
        <v xml:space="preserve"> </v>
      </c>
      <c r="B234" s="27">
        <v>230</v>
      </c>
      <c r="C234" s="79" t="s">
        <v>6</v>
      </c>
      <c r="D234" s="81"/>
      <c r="E234" s="84"/>
      <c r="F234" s="83"/>
      <c r="G234" s="76"/>
      <c r="H234" s="76"/>
      <c r="I234" s="77"/>
      <c r="J234" s="77"/>
      <c r="K234" s="77"/>
      <c r="M234" s="55"/>
    </row>
    <row r="235" spans="1:13" x14ac:dyDescent="0.25">
      <c r="A235" s="27" t="str">
        <f t="shared" si="32"/>
        <v xml:space="preserve"> </v>
      </c>
      <c r="B235" s="27">
        <v>231</v>
      </c>
      <c r="C235" s="79" t="s">
        <v>65</v>
      </c>
      <c r="D235" s="82"/>
      <c r="E235" s="80"/>
      <c r="F235" s="79"/>
      <c r="G235" s="76"/>
      <c r="H235" s="76"/>
      <c r="I235" s="77"/>
      <c r="J235" s="77"/>
      <c r="K235" s="77"/>
      <c r="M235" s="55"/>
    </row>
    <row r="236" spans="1:13" x14ac:dyDescent="0.25">
      <c r="A236" s="27" t="str">
        <f t="shared" si="32"/>
        <v xml:space="preserve"> </v>
      </c>
      <c r="B236" s="27">
        <v>232</v>
      </c>
      <c r="C236" s="79" t="s">
        <v>67</v>
      </c>
      <c r="D236" s="82"/>
      <c r="E236" s="79"/>
      <c r="F236" s="84"/>
      <c r="G236" s="76"/>
      <c r="H236" s="76"/>
      <c r="I236" s="77"/>
      <c r="J236" s="77"/>
      <c r="K236" s="77"/>
      <c r="M236" s="55"/>
    </row>
    <row r="237" spans="1:13" x14ac:dyDescent="0.25">
      <c r="A237" s="27" t="str">
        <f t="shared" si="32"/>
        <v xml:space="preserve"> </v>
      </c>
      <c r="B237" s="27">
        <v>233</v>
      </c>
      <c r="C237" s="79" t="s">
        <v>68</v>
      </c>
      <c r="D237" s="82"/>
      <c r="E237" s="80"/>
      <c r="F237" s="83"/>
      <c r="G237" s="76"/>
      <c r="H237" s="76"/>
      <c r="I237" s="77"/>
      <c r="J237" s="77"/>
      <c r="K237" s="77"/>
      <c r="M237" s="55"/>
    </row>
    <row r="238" spans="1:13" x14ac:dyDescent="0.25">
      <c r="B238" s="27">
        <v>234</v>
      </c>
      <c r="C238" s="79" t="s">
        <v>1112</v>
      </c>
      <c r="D238" s="82"/>
      <c r="E238" s="80"/>
      <c r="F238" s="83"/>
      <c r="G238" s="76"/>
      <c r="H238" s="76"/>
      <c r="I238" s="77"/>
      <c r="J238" s="77"/>
      <c r="K238" s="77"/>
      <c r="M238" s="55"/>
    </row>
    <row r="239" spans="1:13" x14ac:dyDescent="0.25">
      <c r="B239" s="27">
        <v>235</v>
      </c>
      <c r="C239" s="79" t="s">
        <v>1113</v>
      </c>
      <c r="D239" s="82"/>
      <c r="E239" s="80"/>
      <c r="F239" s="83"/>
      <c r="G239" s="76"/>
      <c r="H239" s="76"/>
      <c r="I239" s="77"/>
      <c r="J239" s="77"/>
      <c r="K239" s="77"/>
      <c r="M239" s="55"/>
    </row>
    <row r="240" spans="1:13" x14ac:dyDescent="0.25">
      <c r="B240" s="27">
        <v>236</v>
      </c>
      <c r="C240" s="79" t="s">
        <v>1114</v>
      </c>
      <c r="D240" s="82"/>
      <c r="E240" s="80"/>
      <c r="F240" s="83"/>
      <c r="G240" s="76"/>
      <c r="H240" s="76"/>
      <c r="I240" s="77"/>
      <c r="J240" s="77"/>
      <c r="K240" s="77"/>
      <c r="M240" s="55"/>
    </row>
    <row r="241" spans="1:13" x14ac:dyDescent="0.25">
      <c r="B241" s="27">
        <v>237</v>
      </c>
      <c r="C241" s="79" t="s">
        <v>1115</v>
      </c>
      <c r="D241" s="82"/>
      <c r="E241" s="80"/>
      <c r="F241" s="83"/>
      <c r="G241" s="76"/>
      <c r="H241" s="76"/>
      <c r="I241" s="77"/>
      <c r="J241" s="77"/>
      <c r="K241" s="77"/>
      <c r="M241" s="55"/>
    </row>
    <row r="242" spans="1:13" x14ac:dyDescent="0.25">
      <c r="B242" s="27">
        <v>238</v>
      </c>
      <c r="C242" s="79" t="s">
        <v>1116</v>
      </c>
      <c r="D242" s="82"/>
      <c r="E242" s="80"/>
      <c r="F242" s="83"/>
      <c r="G242" s="76"/>
      <c r="H242" s="76"/>
      <c r="I242" s="77"/>
      <c r="J242" s="77"/>
      <c r="K242" s="77"/>
      <c r="M242" s="55"/>
    </row>
    <row r="243" spans="1:13" x14ac:dyDescent="0.25">
      <c r="B243" s="27">
        <v>239</v>
      </c>
      <c r="C243" s="79" t="s">
        <v>1117</v>
      </c>
      <c r="D243" s="82"/>
      <c r="E243" s="80"/>
      <c r="F243" s="83"/>
      <c r="G243" s="76"/>
      <c r="H243" s="76"/>
      <c r="I243" s="77"/>
      <c r="J243" s="77"/>
      <c r="K243" s="77"/>
      <c r="M243" s="55"/>
    </row>
    <row r="244" spans="1:13" x14ac:dyDescent="0.25">
      <c r="B244" s="27">
        <v>240</v>
      </c>
      <c r="C244" s="79" t="s">
        <v>1118</v>
      </c>
      <c r="D244" s="82"/>
      <c r="E244" s="80"/>
      <c r="F244" s="83"/>
      <c r="G244" s="76"/>
      <c r="H244" s="76"/>
      <c r="I244" s="77"/>
      <c r="J244" s="77"/>
      <c r="K244" s="77"/>
      <c r="M244" s="55"/>
    </row>
    <row r="245" spans="1:13" x14ac:dyDescent="0.25">
      <c r="B245" s="27">
        <v>241</v>
      </c>
      <c r="C245" s="79" t="s">
        <v>1119</v>
      </c>
      <c r="D245" s="82"/>
      <c r="E245" s="80"/>
      <c r="F245" s="83"/>
      <c r="G245" s="76"/>
      <c r="H245" s="76"/>
      <c r="I245" s="77"/>
      <c r="J245" s="77"/>
      <c r="K245" s="77"/>
      <c r="M245" s="55"/>
    </row>
    <row r="246" spans="1:13" x14ac:dyDescent="0.25">
      <c r="B246" s="27">
        <v>242</v>
      </c>
      <c r="C246" s="79" t="s">
        <v>1120</v>
      </c>
      <c r="D246" s="82"/>
      <c r="E246" s="80"/>
      <c r="F246" s="83"/>
      <c r="G246" s="76"/>
      <c r="H246" s="76"/>
      <c r="I246" s="77"/>
      <c r="J246" s="77"/>
      <c r="K246" s="77"/>
      <c r="M246" s="55"/>
    </row>
    <row r="247" spans="1:13" x14ac:dyDescent="0.25">
      <c r="B247" s="27">
        <v>243</v>
      </c>
      <c r="C247" s="79" t="s">
        <v>1121</v>
      </c>
      <c r="D247" s="82"/>
      <c r="E247" s="80"/>
      <c r="F247" s="83"/>
      <c r="G247" s="76"/>
      <c r="H247" s="76"/>
      <c r="I247" s="77"/>
      <c r="J247" s="77"/>
      <c r="K247" s="77"/>
      <c r="M247" s="55"/>
    </row>
    <row r="248" spans="1:13" x14ac:dyDescent="0.25">
      <c r="B248" s="27">
        <v>244</v>
      </c>
      <c r="C248" s="79" t="s">
        <v>1122</v>
      </c>
      <c r="D248" s="82"/>
      <c r="E248" s="80"/>
      <c r="F248" s="83"/>
      <c r="G248" s="76"/>
      <c r="H248" s="76"/>
      <c r="I248" s="77"/>
      <c r="J248" s="77"/>
      <c r="K248" s="77"/>
      <c r="M248" s="55"/>
    </row>
    <row r="249" spans="1:13" x14ac:dyDescent="0.25">
      <c r="B249" s="27">
        <v>245</v>
      </c>
      <c r="C249" s="79" t="s">
        <v>1123</v>
      </c>
      <c r="D249" s="82"/>
      <c r="E249" s="80"/>
      <c r="F249" s="83"/>
      <c r="G249" s="76"/>
      <c r="H249" s="76"/>
      <c r="I249" s="77"/>
      <c r="J249" s="77"/>
      <c r="K249" s="77"/>
      <c r="M249" s="55"/>
    </row>
    <row r="250" spans="1:13" x14ac:dyDescent="0.25">
      <c r="B250" s="27">
        <v>246</v>
      </c>
      <c r="C250" s="79" t="s">
        <v>1124</v>
      </c>
      <c r="D250" s="82"/>
      <c r="E250" s="80"/>
      <c r="F250" s="83"/>
      <c r="G250" s="76"/>
      <c r="H250" s="76"/>
      <c r="I250" s="77"/>
      <c r="J250" s="77"/>
      <c r="K250" s="77"/>
      <c r="M250" s="55"/>
    </row>
    <row r="251" spans="1:13" x14ac:dyDescent="0.25">
      <c r="B251" s="27">
        <v>247</v>
      </c>
      <c r="C251" s="79" t="s">
        <v>1125</v>
      </c>
      <c r="D251" s="82"/>
      <c r="E251" s="80"/>
      <c r="F251" s="83"/>
      <c r="G251" s="76"/>
      <c r="H251" s="76"/>
      <c r="I251" s="77"/>
      <c r="J251" s="77"/>
      <c r="K251" s="77"/>
      <c r="M251" s="55"/>
    </row>
    <row r="252" spans="1:13" x14ac:dyDescent="0.25">
      <c r="B252" s="27">
        <v>248</v>
      </c>
      <c r="C252" s="79" t="s">
        <v>1126</v>
      </c>
      <c r="D252" s="82"/>
      <c r="E252" s="80"/>
      <c r="F252" s="83"/>
      <c r="G252" s="76"/>
      <c r="H252" s="76"/>
      <c r="I252" s="77"/>
      <c r="J252" s="77"/>
      <c r="K252" s="77"/>
      <c r="M252" s="55"/>
    </row>
    <row r="253" spans="1:13" x14ac:dyDescent="0.25">
      <c r="B253" s="27">
        <v>249</v>
      </c>
      <c r="C253" s="79" t="s">
        <v>1127</v>
      </c>
      <c r="D253" s="82"/>
      <c r="E253" s="80"/>
      <c r="F253" s="83"/>
      <c r="G253" s="76"/>
      <c r="H253" s="76"/>
      <c r="I253" s="77"/>
      <c r="J253" s="77"/>
      <c r="K253" s="77"/>
      <c r="M253" s="55"/>
    </row>
    <row r="254" spans="1:13" ht="24" customHeight="1" x14ac:dyDescent="0.25">
      <c r="A254" s="27" t="str">
        <f t="shared" si="32"/>
        <v xml:space="preserve"> </v>
      </c>
      <c r="B254" s="27">
        <v>250</v>
      </c>
      <c r="C254" s="79" t="s">
        <v>79</v>
      </c>
      <c r="D254" s="82"/>
      <c r="E254" s="84"/>
      <c r="F254" s="83"/>
      <c r="G254" s="76"/>
      <c r="H254" s="76"/>
      <c r="I254" s="77">
        <f>(IFERROR((H254*((1+$I$117))),"-"))</f>
        <v>0</v>
      </c>
      <c r="J254" s="77">
        <f>IFERROR(G254*H254,"-")</f>
        <v>0</v>
      </c>
      <c r="K254" s="77">
        <f>IFERROR(G254*I254,"-")</f>
        <v>0</v>
      </c>
      <c r="M254" s="55"/>
    </row>
    <row r="255" spans="1:13" ht="24" customHeight="1" x14ac:dyDescent="0.25">
      <c r="A255" s="27">
        <f t="shared" si="32"/>
        <v>1</v>
      </c>
      <c r="B255" s="27">
        <v>251</v>
      </c>
      <c r="C255" s="85">
        <v>3</v>
      </c>
      <c r="D255" s="97" t="s">
        <v>1136</v>
      </c>
      <c r="E255" s="85"/>
      <c r="F255" s="85"/>
      <c r="G255" s="88"/>
      <c r="H255" s="89"/>
      <c r="I255" s="86"/>
      <c r="J255" s="87">
        <f>SUBTOTAL(9,J256:J259)</f>
        <v>0</v>
      </c>
      <c r="K255" s="87">
        <f>SUBTOTAL(9,K256:K259)</f>
        <v>0</v>
      </c>
      <c r="M255" s="55"/>
    </row>
    <row r="256" spans="1:13" x14ac:dyDescent="0.25">
      <c r="A256" s="27" t="str">
        <f t="shared" si="32"/>
        <v xml:space="preserve"> </v>
      </c>
      <c r="B256" s="27">
        <v>252</v>
      </c>
      <c r="C256" s="79" t="s">
        <v>15</v>
      </c>
      <c r="D256" s="81"/>
      <c r="E256" s="80"/>
      <c r="F256" s="79"/>
      <c r="G256" s="76"/>
      <c r="H256" s="76"/>
      <c r="I256" s="77"/>
      <c r="J256" s="77"/>
      <c r="K256" s="77"/>
      <c r="M256" s="55"/>
    </row>
    <row r="257" spans="1:13" x14ac:dyDescent="0.25">
      <c r="A257" s="27" t="str">
        <f t="shared" si="32"/>
        <v xml:space="preserve"> </v>
      </c>
      <c r="B257" s="27">
        <v>253</v>
      </c>
      <c r="C257" s="79" t="s">
        <v>16</v>
      </c>
      <c r="D257" s="91"/>
      <c r="E257" s="80"/>
      <c r="F257" s="79"/>
      <c r="G257" s="76"/>
      <c r="H257" s="76"/>
      <c r="I257" s="77"/>
      <c r="J257" s="77"/>
      <c r="K257" s="77"/>
      <c r="M257" s="55"/>
    </row>
    <row r="258" spans="1:13" x14ac:dyDescent="0.25">
      <c r="A258" s="27" t="str">
        <f t="shared" si="32"/>
        <v xml:space="preserve"> </v>
      </c>
      <c r="B258" s="27">
        <v>254</v>
      </c>
      <c r="C258" s="79" t="s">
        <v>17</v>
      </c>
      <c r="D258" s="91"/>
      <c r="E258" s="80"/>
      <c r="F258" s="79"/>
      <c r="G258" s="76"/>
      <c r="H258" s="76"/>
      <c r="I258" s="77"/>
      <c r="J258" s="77"/>
      <c r="K258" s="77"/>
      <c r="M258" s="55"/>
    </row>
    <row r="259" spans="1:13" ht="24" customHeight="1" x14ac:dyDescent="0.25">
      <c r="A259" s="27" t="str">
        <f t="shared" si="32"/>
        <v xml:space="preserve"> </v>
      </c>
      <c r="B259" s="27">
        <v>255</v>
      </c>
      <c r="C259" s="79" t="s">
        <v>79</v>
      </c>
      <c r="D259" s="90"/>
      <c r="E259" s="80"/>
      <c r="F259" s="79"/>
      <c r="G259" s="76"/>
      <c r="H259" s="76"/>
      <c r="I259" s="77">
        <f>(IFERROR((H259*((1+$I$117))),"-"))</f>
        <v>0</v>
      </c>
      <c r="J259" s="77">
        <f>IFERROR(G259*H259,"-")</f>
        <v>0</v>
      </c>
      <c r="K259" s="77">
        <f>IFERROR(G259*I259,"-")</f>
        <v>0</v>
      </c>
      <c r="M259" s="55"/>
    </row>
    <row r="260" spans="1:13" ht="24" customHeight="1" x14ac:dyDescent="0.25">
      <c r="A260" s="27">
        <f t="shared" si="32"/>
        <v>1</v>
      </c>
      <c r="B260" s="27">
        <v>256</v>
      </c>
      <c r="C260" s="85">
        <v>4</v>
      </c>
      <c r="D260" s="97" t="s">
        <v>1137</v>
      </c>
      <c r="E260" s="11"/>
      <c r="F260" s="85"/>
      <c r="G260" s="88"/>
      <c r="H260" s="89"/>
      <c r="I260" s="86"/>
      <c r="J260" s="87">
        <f>SUBTOTAL(9,J261:J264)</f>
        <v>0</v>
      </c>
      <c r="K260" s="87">
        <f>SUBTOTAL(9,K261:K264)</f>
        <v>0</v>
      </c>
      <c r="M260" s="55"/>
    </row>
    <row r="261" spans="1:13" x14ac:dyDescent="0.25">
      <c r="A261" s="27" t="str">
        <f t="shared" si="32"/>
        <v xml:space="preserve"> </v>
      </c>
      <c r="B261" s="27">
        <v>257</v>
      </c>
      <c r="C261" s="79" t="s">
        <v>10</v>
      </c>
      <c r="D261" s="81"/>
      <c r="E261" s="80"/>
      <c r="F261" s="79"/>
      <c r="G261" s="76"/>
      <c r="H261" s="76"/>
      <c r="I261" s="77"/>
      <c r="J261" s="77"/>
      <c r="K261" s="77"/>
      <c r="M261" s="55"/>
    </row>
    <row r="262" spans="1:13" x14ac:dyDescent="0.25">
      <c r="A262" s="27" t="str">
        <f t="shared" si="32"/>
        <v xml:space="preserve"> </v>
      </c>
      <c r="B262" s="27">
        <v>258</v>
      </c>
      <c r="C262" s="79" t="s">
        <v>63</v>
      </c>
      <c r="D262" s="91"/>
      <c r="E262" s="80"/>
      <c r="F262" s="79"/>
      <c r="G262" s="76"/>
      <c r="H262" s="76"/>
      <c r="I262" s="77"/>
      <c r="J262" s="77"/>
      <c r="K262" s="77"/>
      <c r="M262" s="55"/>
    </row>
    <row r="263" spans="1:13" x14ac:dyDescent="0.25">
      <c r="A263" s="27" t="str">
        <f t="shared" si="32"/>
        <v xml:space="preserve"> </v>
      </c>
      <c r="B263" s="27">
        <v>259</v>
      </c>
      <c r="C263" s="79" t="s">
        <v>64</v>
      </c>
      <c r="D263" s="91"/>
      <c r="E263" s="80"/>
      <c r="F263" s="79"/>
      <c r="G263" s="76"/>
      <c r="H263" s="76"/>
      <c r="I263" s="77"/>
      <c r="J263" s="77"/>
      <c r="K263" s="77"/>
      <c r="M263" s="55"/>
    </row>
    <row r="264" spans="1:13" ht="24" customHeight="1" x14ac:dyDescent="0.25">
      <c r="A264" s="27" t="str">
        <f t="shared" si="32"/>
        <v xml:space="preserve"> </v>
      </c>
      <c r="B264" s="27">
        <v>260</v>
      </c>
      <c r="C264" s="79" t="s">
        <v>79</v>
      </c>
      <c r="D264" s="90"/>
      <c r="E264" s="80"/>
      <c r="F264" s="79"/>
      <c r="G264" s="76"/>
      <c r="H264" s="76"/>
      <c r="I264" s="77">
        <f>(IFERROR((H264*((1+$I$117))),"-"))</f>
        <v>0</v>
      </c>
      <c r="J264" s="77">
        <f>IFERROR(G264*H264,"-")</f>
        <v>0</v>
      </c>
      <c r="K264" s="77">
        <f>IFERROR(G264*I264,"-")</f>
        <v>0</v>
      </c>
      <c r="M264" s="55"/>
    </row>
    <row r="265" spans="1:13" ht="24" customHeight="1" x14ac:dyDescent="0.25">
      <c r="A265" s="27">
        <f t="shared" si="32"/>
        <v>1</v>
      </c>
      <c r="B265" s="27">
        <v>261</v>
      </c>
      <c r="C265" s="85">
        <v>5</v>
      </c>
      <c r="D265" s="97" t="s">
        <v>1138</v>
      </c>
      <c r="E265" s="11"/>
      <c r="F265" s="85"/>
      <c r="G265" s="88"/>
      <c r="H265" s="89"/>
      <c r="I265" s="86"/>
      <c r="J265" s="87">
        <f>SUBTOTAL(9,J266:J267)</f>
        <v>0</v>
      </c>
      <c r="K265" s="87">
        <f>SUBTOTAL(9,K266:K267)</f>
        <v>0</v>
      </c>
      <c r="M265" s="55"/>
    </row>
    <row r="266" spans="1:13" x14ac:dyDescent="0.25">
      <c r="A266" s="27" t="str">
        <f t="shared" si="32"/>
        <v xml:space="preserve"> </v>
      </c>
      <c r="B266" s="27">
        <v>262</v>
      </c>
      <c r="C266" s="79" t="s">
        <v>69</v>
      </c>
      <c r="D266" s="81"/>
      <c r="E266" s="80"/>
      <c r="F266" s="79"/>
      <c r="G266" s="76"/>
      <c r="H266" s="76"/>
      <c r="I266" s="77"/>
      <c r="J266" s="77"/>
      <c r="K266" s="77"/>
      <c r="M266" s="55"/>
    </row>
    <row r="267" spans="1:13" ht="24" customHeight="1" x14ac:dyDescent="0.25">
      <c r="A267" s="27" t="str">
        <f t="shared" si="32"/>
        <v xml:space="preserve"> </v>
      </c>
      <c r="B267" s="27">
        <v>263</v>
      </c>
      <c r="C267" s="79" t="s">
        <v>79</v>
      </c>
      <c r="D267" s="91"/>
      <c r="E267" s="80"/>
      <c r="F267" s="79"/>
      <c r="G267" s="76"/>
      <c r="H267" s="76"/>
      <c r="I267" s="77">
        <f>(IFERROR((H267*((1+$I$117))),"-"))</f>
        <v>0</v>
      </c>
      <c r="J267" s="77">
        <f>IFERROR(G267*H267,"-")</f>
        <v>0</v>
      </c>
      <c r="K267" s="77">
        <f>IFERROR(G267*I267,"-")</f>
        <v>0</v>
      </c>
      <c r="M267" s="55"/>
    </row>
    <row r="268" spans="1:13" ht="24" customHeight="1" x14ac:dyDescent="0.25">
      <c r="A268" s="27">
        <f t="shared" si="32"/>
        <v>1</v>
      </c>
      <c r="B268" s="27">
        <v>264</v>
      </c>
      <c r="C268" s="85">
        <v>6</v>
      </c>
      <c r="D268" s="97" t="s">
        <v>1107</v>
      </c>
      <c r="E268" s="11"/>
      <c r="F268" s="85"/>
      <c r="G268" s="88"/>
      <c r="H268" s="89"/>
      <c r="I268" s="86"/>
      <c r="J268" s="87">
        <f>SUBTOTAL(9,J269:J273)</f>
        <v>0</v>
      </c>
      <c r="K268" s="87">
        <f>SUBTOTAL(9,K269:K273)</f>
        <v>0</v>
      </c>
      <c r="M268" s="55"/>
    </row>
    <row r="269" spans="1:13" ht="24" customHeight="1" x14ac:dyDescent="0.25">
      <c r="A269" s="27" t="str">
        <f t="shared" si="32"/>
        <v xml:space="preserve"> </v>
      </c>
      <c r="B269" s="27">
        <v>265</v>
      </c>
      <c r="C269" s="79" t="s">
        <v>70</v>
      </c>
      <c r="D269" s="81"/>
      <c r="E269" s="80"/>
      <c r="F269" s="79"/>
      <c r="G269" s="76"/>
      <c r="H269" s="76"/>
      <c r="I269" s="77"/>
      <c r="J269" s="77"/>
      <c r="K269" s="77"/>
      <c r="M269" s="55"/>
    </row>
    <row r="270" spans="1:13" x14ac:dyDescent="0.25">
      <c r="A270" s="27" t="str">
        <f t="shared" si="32"/>
        <v xml:space="preserve"> </v>
      </c>
      <c r="B270" s="27">
        <v>266</v>
      </c>
      <c r="C270" s="79" t="s">
        <v>71</v>
      </c>
      <c r="D270" s="91"/>
      <c r="E270" s="80"/>
      <c r="F270" s="79"/>
      <c r="G270" s="76"/>
      <c r="H270" s="76"/>
      <c r="I270" s="77"/>
      <c r="J270" s="77"/>
      <c r="K270" s="77"/>
      <c r="M270" s="55"/>
    </row>
    <row r="271" spans="1:13" x14ac:dyDescent="0.25">
      <c r="A271" s="27" t="str">
        <f t="shared" si="32"/>
        <v xml:space="preserve"> </v>
      </c>
      <c r="B271" s="27">
        <v>267</v>
      </c>
      <c r="C271" s="79" t="s">
        <v>72</v>
      </c>
      <c r="D271" s="91"/>
      <c r="E271" s="80"/>
      <c r="F271" s="79"/>
      <c r="G271" s="76"/>
      <c r="H271" s="76"/>
      <c r="I271" s="77"/>
      <c r="J271" s="77"/>
      <c r="K271" s="77"/>
      <c r="M271" s="55"/>
    </row>
    <row r="272" spans="1:13" x14ac:dyDescent="0.25">
      <c r="A272" s="27" t="str">
        <f t="shared" si="32"/>
        <v xml:space="preserve"> </v>
      </c>
      <c r="B272" s="27">
        <v>268</v>
      </c>
      <c r="C272" s="79" t="s">
        <v>73</v>
      </c>
      <c r="D272" s="91"/>
      <c r="E272" s="80"/>
      <c r="F272" s="79"/>
      <c r="G272" s="76"/>
      <c r="H272" s="76"/>
      <c r="I272" s="77"/>
      <c r="J272" s="77"/>
      <c r="K272" s="77"/>
      <c r="M272" s="55"/>
    </row>
    <row r="273" spans="1:13" ht="24" customHeight="1" x14ac:dyDescent="0.25">
      <c r="A273" s="27" t="str">
        <f t="shared" si="32"/>
        <v xml:space="preserve"> </v>
      </c>
      <c r="B273" s="27">
        <v>269</v>
      </c>
      <c r="C273" s="79" t="s">
        <v>79</v>
      </c>
      <c r="D273" s="91"/>
      <c r="E273" s="80"/>
      <c r="F273" s="79"/>
      <c r="G273" s="76"/>
      <c r="H273" s="76"/>
      <c r="I273" s="77">
        <f>(IFERROR((H273*((1+$I$117))),"-"))</f>
        <v>0</v>
      </c>
      <c r="J273" s="77">
        <f>IFERROR(G273*H273,"-")</f>
        <v>0</v>
      </c>
      <c r="K273" s="77">
        <f>IFERROR(G273*I273,"-")</f>
        <v>0</v>
      </c>
      <c r="M273" s="55"/>
    </row>
    <row r="274" spans="1:13" ht="24" customHeight="1" x14ac:dyDescent="0.25">
      <c r="A274" s="27">
        <f t="shared" si="32"/>
        <v>1</v>
      </c>
      <c r="B274" s="27">
        <v>270</v>
      </c>
      <c r="C274" s="85">
        <v>7</v>
      </c>
      <c r="D274" s="97"/>
      <c r="E274" s="11"/>
      <c r="F274" s="85"/>
      <c r="G274" s="88"/>
      <c r="H274" s="89"/>
      <c r="I274" s="86"/>
      <c r="J274" s="87">
        <f>SUBTOTAL(9,J275:J285)</f>
        <v>0</v>
      </c>
      <c r="K274" s="87">
        <f>SUBTOTAL(9,K275:K285)</f>
        <v>0</v>
      </c>
      <c r="M274" s="55"/>
    </row>
    <row r="275" spans="1:13" x14ac:dyDescent="0.25">
      <c r="A275" s="27" t="str">
        <f t="shared" si="32"/>
        <v xml:space="preserve"> </v>
      </c>
      <c r="B275" s="27">
        <v>271</v>
      </c>
      <c r="C275" s="79" t="s">
        <v>75</v>
      </c>
      <c r="D275" s="81"/>
      <c r="E275" s="80"/>
      <c r="F275" s="79"/>
      <c r="G275" s="76"/>
      <c r="H275" s="76"/>
      <c r="I275" s="77"/>
      <c r="J275" s="77"/>
      <c r="K275" s="77"/>
      <c r="M275" s="55"/>
    </row>
    <row r="276" spans="1:13" x14ac:dyDescent="0.25">
      <c r="A276" s="27" t="str">
        <f t="shared" si="32"/>
        <v xml:space="preserve"> </v>
      </c>
      <c r="B276" s="27">
        <v>272</v>
      </c>
      <c r="C276" s="79" t="s">
        <v>76</v>
      </c>
      <c r="D276" s="91"/>
      <c r="E276" s="80"/>
      <c r="F276" s="79"/>
      <c r="G276" s="76"/>
      <c r="H276" s="76"/>
      <c r="I276" s="77"/>
      <c r="J276" s="77"/>
      <c r="K276" s="77"/>
      <c r="M276" s="55"/>
    </row>
    <row r="277" spans="1:13" x14ac:dyDescent="0.25">
      <c r="A277" s="27" t="str">
        <f t="shared" si="32"/>
        <v xml:space="preserve"> </v>
      </c>
      <c r="B277" s="27">
        <v>273</v>
      </c>
      <c r="C277" s="79" t="s">
        <v>77</v>
      </c>
      <c r="D277" s="91"/>
      <c r="E277" s="80"/>
      <c r="F277" s="79"/>
      <c r="G277" s="76"/>
      <c r="H277" s="76"/>
      <c r="I277" s="77"/>
      <c r="J277" s="77"/>
      <c r="K277" s="77"/>
      <c r="M277" s="55"/>
    </row>
    <row r="278" spans="1:13" x14ac:dyDescent="0.25">
      <c r="A278" s="27" t="str">
        <f t="shared" si="32"/>
        <v xml:space="preserve"> </v>
      </c>
      <c r="B278" s="27">
        <v>274</v>
      </c>
      <c r="C278" s="79" t="s">
        <v>78</v>
      </c>
      <c r="D278" s="91"/>
      <c r="E278" s="80"/>
      <c r="F278" s="79"/>
      <c r="G278" s="76"/>
      <c r="H278" s="76"/>
      <c r="I278" s="77"/>
      <c r="J278" s="77"/>
      <c r="K278" s="77"/>
      <c r="M278" s="55"/>
    </row>
    <row r="279" spans="1:13" x14ac:dyDescent="0.25">
      <c r="B279" s="27">
        <v>275</v>
      </c>
      <c r="C279" s="79" t="s">
        <v>1110</v>
      </c>
      <c r="D279" s="91"/>
      <c r="E279" s="80"/>
      <c r="F279" s="79"/>
      <c r="G279" s="76"/>
      <c r="H279" s="76"/>
      <c r="I279" s="77"/>
      <c r="J279" s="77"/>
      <c r="K279" s="77"/>
      <c r="M279" s="55"/>
    </row>
    <row r="280" spans="1:13" x14ac:dyDescent="0.25">
      <c r="B280" s="27">
        <v>276</v>
      </c>
      <c r="C280" s="79" t="s">
        <v>1128</v>
      </c>
      <c r="D280" s="91"/>
      <c r="E280" s="80"/>
      <c r="F280" s="79"/>
      <c r="G280" s="76"/>
      <c r="H280" s="76"/>
      <c r="I280" s="77"/>
      <c r="J280" s="77"/>
      <c r="K280" s="77"/>
      <c r="M280" s="55"/>
    </row>
    <row r="281" spans="1:13" x14ac:dyDescent="0.25">
      <c r="B281" s="27">
        <v>277</v>
      </c>
      <c r="C281" s="79" t="s">
        <v>1129</v>
      </c>
      <c r="D281" s="91"/>
      <c r="E281" s="80"/>
      <c r="F281" s="79"/>
      <c r="G281" s="76"/>
      <c r="H281" s="76"/>
      <c r="I281" s="77"/>
      <c r="J281" s="77"/>
      <c r="K281" s="77"/>
      <c r="M281" s="55"/>
    </row>
    <row r="282" spans="1:13" x14ac:dyDescent="0.25">
      <c r="B282" s="27">
        <v>278</v>
      </c>
      <c r="C282" s="79" t="s">
        <v>1130</v>
      </c>
      <c r="D282" s="91"/>
      <c r="E282" s="80"/>
      <c r="F282" s="79"/>
      <c r="G282" s="76"/>
      <c r="H282" s="76"/>
      <c r="I282" s="77"/>
      <c r="J282" s="77"/>
      <c r="K282" s="77"/>
      <c r="M282" s="55"/>
    </row>
    <row r="283" spans="1:13" x14ac:dyDescent="0.25">
      <c r="B283" s="27">
        <v>279</v>
      </c>
      <c r="C283" s="79" t="s">
        <v>1131</v>
      </c>
      <c r="D283" s="91"/>
      <c r="E283" s="80"/>
      <c r="F283" s="79"/>
      <c r="G283" s="76"/>
      <c r="H283" s="76"/>
      <c r="I283" s="77"/>
      <c r="J283" s="77"/>
      <c r="K283" s="77"/>
      <c r="M283" s="55"/>
    </row>
    <row r="284" spans="1:13" x14ac:dyDescent="0.25">
      <c r="B284" s="27">
        <v>280</v>
      </c>
      <c r="C284" s="79" t="s">
        <v>1132</v>
      </c>
      <c r="D284" s="91"/>
      <c r="E284" s="80"/>
      <c r="F284" s="79"/>
      <c r="G284" s="76"/>
      <c r="H284" s="76"/>
      <c r="I284" s="77"/>
      <c r="J284" s="77"/>
      <c r="K284" s="77"/>
      <c r="M284" s="55"/>
    </row>
    <row r="285" spans="1:13" ht="24" customHeight="1" x14ac:dyDescent="0.25">
      <c r="A285" s="27" t="str">
        <f t="shared" si="32"/>
        <v xml:space="preserve"> </v>
      </c>
      <c r="B285" s="27">
        <v>281</v>
      </c>
      <c r="C285" s="79" t="s">
        <v>79</v>
      </c>
      <c r="D285" s="91"/>
      <c r="E285" s="80"/>
      <c r="F285" s="79"/>
      <c r="G285" s="76"/>
      <c r="H285" s="76"/>
      <c r="I285" s="77">
        <f>(IFERROR((H285*((1+$I$117))),"-"))</f>
        <v>0</v>
      </c>
      <c r="J285" s="77">
        <f>IFERROR(G285*H285,"-")</f>
        <v>0</v>
      </c>
      <c r="K285" s="77">
        <f>IFERROR(G285*I285,"-")</f>
        <v>0</v>
      </c>
      <c r="M285" s="55"/>
    </row>
    <row r="286" spans="1:13" ht="24" customHeight="1" x14ac:dyDescent="0.25">
      <c r="A286" s="27">
        <v>1</v>
      </c>
      <c r="B286" s="27">
        <v>282</v>
      </c>
      <c r="C286" s="85">
        <v>8</v>
      </c>
      <c r="D286" s="97"/>
      <c r="E286" s="11"/>
      <c r="F286" s="85"/>
      <c r="G286" s="88"/>
      <c r="H286" s="89"/>
      <c r="I286" s="86"/>
      <c r="J286" s="87">
        <f>SUBTOTAL(9,J287:J289)</f>
        <v>0</v>
      </c>
      <c r="K286" s="87">
        <f>SUBTOTAL(9,K287:K289)</f>
        <v>0</v>
      </c>
      <c r="M286" s="55"/>
    </row>
    <row r="287" spans="1:13" x14ac:dyDescent="0.25">
      <c r="B287" s="27">
        <v>283</v>
      </c>
      <c r="C287" s="79" t="s">
        <v>1095</v>
      </c>
      <c r="D287" s="81"/>
      <c r="E287" s="80"/>
      <c r="F287" s="79"/>
      <c r="G287" s="76"/>
      <c r="H287" s="76"/>
      <c r="I287" s="77"/>
      <c r="J287" s="77"/>
      <c r="K287" s="77"/>
      <c r="M287" s="55"/>
    </row>
    <row r="288" spans="1:13" x14ac:dyDescent="0.25">
      <c r="B288" s="27">
        <v>284</v>
      </c>
      <c r="C288" s="79" t="s">
        <v>1096</v>
      </c>
      <c r="D288" s="91"/>
      <c r="E288" s="80"/>
      <c r="F288" s="79"/>
      <c r="G288" s="76"/>
      <c r="H288" s="76"/>
      <c r="I288" s="77"/>
      <c r="J288" s="77"/>
      <c r="K288" s="77"/>
      <c r="M288" s="55"/>
    </row>
    <row r="289" spans="1:13" ht="24" customHeight="1" x14ac:dyDescent="0.25">
      <c r="B289" s="27">
        <v>285</v>
      </c>
      <c r="C289" s="79" t="s">
        <v>79</v>
      </c>
      <c r="D289" s="91"/>
      <c r="E289" s="80"/>
      <c r="F289" s="79"/>
      <c r="G289" s="76"/>
      <c r="H289" s="76"/>
      <c r="I289" s="77">
        <f>(IFERROR((H289*((1+$I$117))),"-"))</f>
        <v>0</v>
      </c>
      <c r="J289" s="77">
        <f>IFERROR(G289*H289,"-")</f>
        <v>0</v>
      </c>
      <c r="K289" s="77">
        <f>IFERROR(G289*I289,"-")</f>
        <v>0</v>
      </c>
      <c r="M289" s="55"/>
    </row>
    <row r="290" spans="1:13" ht="24" customHeight="1" x14ac:dyDescent="0.25">
      <c r="A290" s="27">
        <v>1</v>
      </c>
      <c r="B290" s="27">
        <v>286</v>
      </c>
      <c r="C290" s="85">
        <v>9</v>
      </c>
      <c r="D290" s="97"/>
      <c r="E290" s="11"/>
      <c r="F290" s="85"/>
      <c r="G290" s="88"/>
      <c r="H290" s="89"/>
      <c r="I290" s="86"/>
      <c r="J290" s="87">
        <f>SUBTOTAL(9,J291:J292)</f>
        <v>0</v>
      </c>
      <c r="K290" s="87">
        <f>SUBTOTAL(9,K291:K292)</f>
        <v>0</v>
      </c>
      <c r="M290" s="55"/>
    </row>
    <row r="291" spans="1:13" x14ac:dyDescent="0.25">
      <c r="B291" s="27">
        <v>287</v>
      </c>
      <c r="C291" s="79" t="s">
        <v>1097</v>
      </c>
      <c r="D291" s="81"/>
      <c r="E291" s="80"/>
      <c r="F291" s="79"/>
      <c r="G291" s="76"/>
      <c r="H291" s="76"/>
      <c r="I291" s="77"/>
      <c r="J291" s="77"/>
      <c r="K291" s="77"/>
      <c r="M291" s="55"/>
    </row>
    <row r="292" spans="1:13" ht="24" customHeight="1" x14ac:dyDescent="0.25">
      <c r="B292" s="27">
        <v>288</v>
      </c>
      <c r="C292" s="79" t="s">
        <v>79</v>
      </c>
      <c r="D292" s="91"/>
      <c r="E292" s="80"/>
      <c r="F292" s="79"/>
      <c r="G292" s="76"/>
      <c r="H292" s="76"/>
      <c r="I292" s="77">
        <f>(IFERROR((H292*((1+$I$117))),"-"))</f>
        <v>0</v>
      </c>
      <c r="J292" s="77">
        <f>IFERROR(G292*H292,"-")</f>
        <v>0</v>
      </c>
      <c r="K292" s="77">
        <f>IFERROR(G292*I292,"-")</f>
        <v>0</v>
      </c>
      <c r="M292" s="55"/>
    </row>
    <row r="293" spans="1:13" ht="24" customHeight="1" x14ac:dyDescent="0.25">
      <c r="A293" s="27">
        <v>1</v>
      </c>
      <c r="B293" s="27">
        <v>289</v>
      </c>
      <c r="C293" s="85">
        <v>10</v>
      </c>
      <c r="D293" s="97"/>
      <c r="E293" s="11"/>
      <c r="F293" s="85"/>
      <c r="G293" s="88"/>
      <c r="H293" s="89"/>
      <c r="I293" s="86"/>
      <c r="J293" s="87">
        <f>SUBTOTAL(9,J294:J296)</f>
        <v>0</v>
      </c>
      <c r="K293" s="87">
        <f>SUBTOTAL(9,K294:K296)</f>
        <v>0</v>
      </c>
      <c r="M293" s="55"/>
    </row>
    <row r="294" spans="1:13" x14ac:dyDescent="0.25">
      <c r="B294" s="27">
        <v>290</v>
      </c>
      <c r="C294" s="79" t="s">
        <v>1133</v>
      </c>
      <c r="D294" s="81"/>
      <c r="E294" s="80"/>
      <c r="F294" s="79"/>
      <c r="G294" s="76"/>
      <c r="H294" s="76"/>
      <c r="I294" s="77"/>
      <c r="J294" s="77"/>
      <c r="K294" s="77"/>
      <c r="M294" s="55"/>
    </row>
    <row r="295" spans="1:13" x14ac:dyDescent="0.25">
      <c r="B295" s="27">
        <v>291</v>
      </c>
      <c r="C295" s="79" t="s">
        <v>1134</v>
      </c>
      <c r="D295" s="91"/>
      <c r="E295" s="80"/>
      <c r="F295" s="79"/>
      <c r="G295" s="76"/>
      <c r="H295" s="76"/>
      <c r="I295" s="77"/>
      <c r="J295" s="77"/>
      <c r="K295" s="77"/>
      <c r="M295" s="55"/>
    </row>
    <row r="296" spans="1:13" ht="24" customHeight="1" x14ac:dyDescent="0.25">
      <c r="B296" s="27">
        <v>292</v>
      </c>
      <c r="C296" s="79" t="s">
        <v>79</v>
      </c>
      <c r="D296" s="90"/>
      <c r="E296" s="80"/>
      <c r="F296" s="79"/>
      <c r="G296" s="76"/>
      <c r="H296" s="76"/>
      <c r="I296" s="77">
        <f>(IFERROR((H296*((1+$I$117))),"-"))</f>
        <v>0</v>
      </c>
      <c r="J296" s="77">
        <f>IFERROR(G296*H296,"-")</f>
        <v>0</v>
      </c>
      <c r="K296" s="77">
        <f>IFERROR(G296*I296,"-")</f>
        <v>0</v>
      </c>
      <c r="M296" s="55"/>
    </row>
    <row r="297" spans="1:13" ht="24" customHeight="1" x14ac:dyDescent="0.25">
      <c r="B297" s="27">
        <v>293</v>
      </c>
      <c r="C297" s="92"/>
      <c r="D297" s="93"/>
      <c r="E297" s="94"/>
      <c r="F297" s="92"/>
      <c r="G297" s="95"/>
      <c r="H297" s="96"/>
      <c r="I297" s="77"/>
      <c r="J297" s="77"/>
      <c r="K297" s="77"/>
      <c r="M297" s="55"/>
    </row>
    <row r="298" spans="1:13" ht="24" customHeight="1" x14ac:dyDescent="0.25">
      <c r="A298" s="27">
        <f>IF(K298&gt;=0,2,"")</f>
        <v>2</v>
      </c>
      <c r="B298" s="27">
        <v>294</v>
      </c>
      <c r="C298" s="240" t="s">
        <v>80</v>
      </c>
      <c r="D298" s="241"/>
      <c r="E298" s="241"/>
      <c r="F298" s="241"/>
      <c r="G298" s="241"/>
      <c r="H298" s="242"/>
      <c r="I298" s="14">
        <f>I224</f>
        <v>0</v>
      </c>
      <c r="J298" s="15">
        <f>SUMIF(A227:A285,1,J227:J296)</f>
        <v>0</v>
      </c>
      <c r="K298" s="15">
        <f>SUMIF(A227:A285,1,K227:K296)</f>
        <v>0</v>
      </c>
      <c r="M298" s="55"/>
    </row>
    <row r="299" spans="1:13" ht="24" customHeight="1" thickBot="1" x14ac:dyDescent="0.3">
      <c r="B299" s="27">
        <v>295</v>
      </c>
      <c r="C299" s="211">
        <f>K298</f>
        <v>0</v>
      </c>
      <c r="D299" s="212"/>
      <c r="E299" s="212"/>
      <c r="F299" s="212"/>
      <c r="G299" s="212"/>
      <c r="H299" s="212"/>
      <c r="I299" s="212"/>
      <c r="J299" s="212"/>
      <c r="K299" s="213"/>
      <c r="M299" s="55"/>
    </row>
    <row r="300" spans="1:13" ht="30.75" customHeight="1" thickBot="1" x14ac:dyDescent="0.3">
      <c r="B300" s="27">
        <v>296</v>
      </c>
      <c r="C300" s="238" t="s">
        <v>45</v>
      </c>
      <c r="D300" s="239"/>
      <c r="E300" s="239"/>
      <c r="F300" s="239"/>
      <c r="G300" s="239"/>
      <c r="H300" s="239"/>
      <c r="I300" s="239"/>
      <c r="J300" s="236">
        <f>SUMIF(A120:A299,2,K120:K299)</f>
        <v>399840.26990613731</v>
      </c>
      <c r="K300" s="237"/>
      <c r="M300" s="55"/>
    </row>
    <row r="301" spans="1:13" ht="13.8" thickBot="1" x14ac:dyDescent="0.3">
      <c r="B301" s="27">
        <v>297</v>
      </c>
      <c r="C301" s="64">
        <f>J300</f>
        <v>399840.26990613731</v>
      </c>
      <c r="D301" s="53"/>
      <c r="E301" s="53"/>
      <c r="F301" s="53"/>
      <c r="G301" s="53"/>
      <c r="H301" s="53"/>
      <c r="I301" s="53"/>
      <c r="J301" s="53"/>
      <c r="K301" s="53"/>
      <c r="M301" s="55"/>
    </row>
    <row r="302" spans="1:13" ht="15.75" customHeight="1" thickBot="1" x14ac:dyDescent="0.3">
      <c r="B302" s="27">
        <v>298</v>
      </c>
      <c r="C302" s="126" t="s">
        <v>44</v>
      </c>
      <c r="D302" s="127"/>
      <c r="E302" s="127"/>
      <c r="F302" s="127"/>
      <c r="G302" s="127"/>
      <c r="H302" s="127"/>
      <c r="I302" s="127"/>
      <c r="J302" s="127"/>
      <c r="K302" s="128"/>
      <c r="M302" s="55"/>
    </row>
    <row r="303" spans="1:13" ht="13.8" x14ac:dyDescent="0.25">
      <c r="B303" s="27">
        <v>299</v>
      </c>
      <c r="C303" s="233"/>
      <c r="D303" s="234"/>
      <c r="E303" s="234"/>
      <c r="F303" s="234"/>
      <c r="G303" s="234"/>
      <c r="H303" s="234"/>
      <c r="I303" s="234"/>
      <c r="J303" s="234"/>
      <c r="K303" s="235"/>
      <c r="M303" s="55"/>
    </row>
    <row r="304" spans="1:13" ht="49.5" customHeight="1" x14ac:dyDescent="0.25">
      <c r="B304" s="27">
        <v>300</v>
      </c>
      <c r="C304" s="232" t="s">
        <v>47</v>
      </c>
      <c r="D304" s="230"/>
      <c r="E304" s="230"/>
      <c r="F304" s="230" t="s">
        <v>46</v>
      </c>
      <c r="G304" s="230"/>
      <c r="H304" s="230"/>
      <c r="I304" s="230"/>
      <c r="J304" s="230"/>
      <c r="K304" s="231"/>
      <c r="M304" s="55"/>
    </row>
    <row r="305" spans="2:13" ht="15" customHeight="1" thickBot="1" x14ac:dyDescent="0.3">
      <c r="B305" s="27">
        <v>301</v>
      </c>
      <c r="C305" s="225" t="s">
        <v>1349</v>
      </c>
      <c r="D305" s="226"/>
      <c r="E305" s="226"/>
      <c r="F305" s="226" t="s">
        <v>43</v>
      </c>
      <c r="G305" s="226"/>
      <c r="H305" s="226"/>
      <c r="I305" s="226"/>
      <c r="J305" s="226"/>
      <c r="K305" s="227"/>
      <c r="M305" s="55"/>
    </row>
    <row r="306" spans="2:13" x14ac:dyDescent="0.25">
      <c r="B306" s="27">
        <v>302</v>
      </c>
      <c r="C306" s="53"/>
      <c r="D306" s="53"/>
      <c r="E306" s="53"/>
      <c r="F306" s="53"/>
      <c r="G306" s="53"/>
      <c r="H306" s="53"/>
      <c r="I306" s="53"/>
      <c r="J306" s="53"/>
      <c r="K306" s="53"/>
      <c r="M306" s="55"/>
    </row>
    <row r="307" spans="2:13" x14ac:dyDescent="0.25">
      <c r="B307" s="27">
        <v>303</v>
      </c>
      <c r="C307" s="53"/>
      <c r="D307" s="53"/>
      <c r="E307" s="53"/>
      <c r="F307" s="53"/>
      <c r="G307" s="53"/>
      <c r="H307" s="53"/>
      <c r="I307" s="53"/>
      <c r="J307" s="53"/>
      <c r="K307" s="53"/>
      <c r="M307" s="55"/>
    </row>
    <row r="308" spans="2:13" x14ac:dyDescent="0.25">
      <c r="H308" s="27"/>
      <c r="M308" s="55"/>
    </row>
    <row r="309" spans="2:13" x14ac:dyDescent="0.25">
      <c r="H309" s="27"/>
      <c r="M309" s="55"/>
    </row>
    <row r="310" spans="2:13" x14ac:dyDescent="0.25">
      <c r="H310" s="27"/>
      <c r="M310" s="55"/>
    </row>
    <row r="311" spans="2:13" x14ac:dyDescent="0.25">
      <c r="H311" s="27"/>
      <c r="M311" s="55"/>
    </row>
    <row r="312" spans="2:13" x14ac:dyDescent="0.25">
      <c r="H312" s="27"/>
      <c r="M312" s="55"/>
    </row>
    <row r="313" spans="2:13" x14ac:dyDescent="0.25">
      <c r="H313" s="27"/>
      <c r="M313" s="55"/>
    </row>
    <row r="314" spans="2:13" x14ac:dyDescent="0.25">
      <c r="H314" s="27"/>
      <c r="M314" s="55"/>
    </row>
    <row r="315" spans="2:13" x14ac:dyDescent="0.25">
      <c r="H315" s="27"/>
      <c r="M315" s="55"/>
    </row>
    <row r="316" spans="2:13" x14ac:dyDescent="0.25">
      <c r="H316" s="27"/>
      <c r="M316" s="55"/>
    </row>
    <row r="317" spans="2:13" x14ac:dyDescent="0.25">
      <c r="H317" s="27"/>
    </row>
    <row r="318" spans="2:13" x14ac:dyDescent="0.25">
      <c r="H318" s="27"/>
    </row>
    <row r="319" spans="2:13" x14ac:dyDescent="0.25">
      <c r="H319" s="27"/>
    </row>
    <row r="320" spans="2:13" x14ac:dyDescent="0.25">
      <c r="H320" s="27"/>
    </row>
    <row r="321" spans="8:8" x14ac:dyDescent="0.25">
      <c r="H321" s="27"/>
    </row>
    <row r="322" spans="8:8" x14ac:dyDescent="0.25">
      <c r="H322" s="27"/>
    </row>
    <row r="323" spans="8:8" x14ac:dyDescent="0.25">
      <c r="H323" s="27"/>
    </row>
    <row r="324" spans="8:8" x14ac:dyDescent="0.25">
      <c r="H324" s="27"/>
    </row>
    <row r="325" spans="8:8" x14ac:dyDescent="0.25">
      <c r="H325" s="27"/>
    </row>
    <row r="326" spans="8:8" x14ac:dyDescent="0.25">
      <c r="H326" s="27"/>
    </row>
    <row r="327" spans="8:8" x14ac:dyDescent="0.25">
      <c r="H327" s="27"/>
    </row>
    <row r="328" spans="8:8" x14ac:dyDescent="0.25">
      <c r="H328" s="27"/>
    </row>
    <row r="329" spans="8:8" x14ac:dyDescent="0.25">
      <c r="H329" s="27"/>
    </row>
    <row r="330" spans="8:8" x14ac:dyDescent="0.25">
      <c r="H330" s="27"/>
    </row>
    <row r="331" spans="8:8" x14ac:dyDescent="0.25">
      <c r="H331" s="27"/>
    </row>
    <row r="332" spans="8:8" x14ac:dyDescent="0.25">
      <c r="H332" s="27"/>
    </row>
    <row r="333" spans="8:8" x14ac:dyDescent="0.25">
      <c r="H333" s="27"/>
    </row>
    <row r="334" spans="8:8" x14ac:dyDescent="0.25">
      <c r="H334" s="27"/>
    </row>
    <row r="335" spans="8:8" x14ac:dyDescent="0.25">
      <c r="H335" s="27"/>
    </row>
    <row r="336" spans="8:8" x14ac:dyDescent="0.25">
      <c r="H336" s="27"/>
    </row>
    <row r="337" spans="8:8" x14ac:dyDescent="0.25">
      <c r="H337" s="27"/>
    </row>
    <row r="338" spans="8:8" x14ac:dyDescent="0.25">
      <c r="H338" s="27"/>
    </row>
    <row r="339" spans="8:8" x14ac:dyDescent="0.25">
      <c r="H339" s="27"/>
    </row>
    <row r="340" spans="8:8" x14ac:dyDescent="0.25">
      <c r="H340" s="27"/>
    </row>
    <row r="341" spans="8:8" x14ac:dyDescent="0.25">
      <c r="H341" s="27"/>
    </row>
    <row r="342" spans="8:8" x14ac:dyDescent="0.25">
      <c r="H342" s="27"/>
    </row>
    <row r="343" spans="8:8" x14ac:dyDescent="0.25">
      <c r="H343" s="27"/>
    </row>
    <row r="344" spans="8:8" x14ac:dyDescent="0.25">
      <c r="H344" s="27"/>
    </row>
    <row r="345" spans="8:8" x14ac:dyDescent="0.25">
      <c r="H345" s="27"/>
    </row>
    <row r="346" spans="8:8" x14ac:dyDescent="0.25">
      <c r="H346" s="27"/>
    </row>
    <row r="347" spans="8:8" x14ac:dyDescent="0.25">
      <c r="H347" s="27"/>
    </row>
    <row r="348" spans="8:8" x14ac:dyDescent="0.25">
      <c r="H348" s="27"/>
    </row>
    <row r="349" spans="8:8" x14ac:dyDescent="0.25">
      <c r="H349" s="27"/>
    </row>
    <row r="350" spans="8:8" x14ac:dyDescent="0.25">
      <c r="H350" s="27"/>
    </row>
    <row r="351" spans="8:8" x14ac:dyDescent="0.25">
      <c r="H351" s="27"/>
    </row>
    <row r="352" spans="8:8" x14ac:dyDescent="0.25">
      <c r="H352" s="27"/>
    </row>
    <row r="353" spans="8:8" x14ac:dyDescent="0.25">
      <c r="H353" s="27"/>
    </row>
    <row r="354" spans="8:8" x14ac:dyDescent="0.25">
      <c r="H354" s="27"/>
    </row>
    <row r="355" spans="8:8" x14ac:dyDescent="0.25">
      <c r="H355" s="27"/>
    </row>
    <row r="356" spans="8:8" x14ac:dyDescent="0.25">
      <c r="H356" s="27"/>
    </row>
    <row r="357" spans="8:8" x14ac:dyDescent="0.25">
      <c r="H357" s="27"/>
    </row>
    <row r="358" spans="8:8" x14ac:dyDescent="0.25">
      <c r="H358" s="27"/>
    </row>
    <row r="359" spans="8:8" x14ac:dyDescent="0.25">
      <c r="H359" s="27"/>
    </row>
    <row r="360" spans="8:8" x14ac:dyDescent="0.25">
      <c r="H360" s="27"/>
    </row>
    <row r="361" spans="8:8" x14ac:dyDescent="0.25">
      <c r="H361" s="27"/>
    </row>
    <row r="362" spans="8:8" x14ac:dyDescent="0.25">
      <c r="H362" s="27"/>
    </row>
    <row r="363" spans="8:8" x14ac:dyDescent="0.25">
      <c r="H363" s="27"/>
    </row>
    <row r="364" spans="8:8" x14ac:dyDescent="0.25">
      <c r="H364" s="27"/>
    </row>
    <row r="365" spans="8:8" x14ac:dyDescent="0.25">
      <c r="H365" s="27"/>
    </row>
    <row r="366" spans="8:8" x14ac:dyDescent="0.25">
      <c r="H366" s="27"/>
    </row>
    <row r="367" spans="8:8" x14ac:dyDescent="0.25">
      <c r="H367" s="27"/>
    </row>
    <row r="368" spans="8:8" x14ac:dyDescent="0.25">
      <c r="H368" s="27"/>
    </row>
    <row r="369" spans="8:8" x14ac:dyDescent="0.25">
      <c r="H369" s="27"/>
    </row>
    <row r="370" spans="8:8" x14ac:dyDescent="0.25">
      <c r="H370" s="27"/>
    </row>
    <row r="371" spans="8:8" x14ac:dyDescent="0.25">
      <c r="H371" s="27"/>
    </row>
    <row r="372" spans="8:8" x14ac:dyDescent="0.25">
      <c r="H372" s="27"/>
    </row>
    <row r="373" spans="8:8" x14ac:dyDescent="0.25">
      <c r="H373" s="27"/>
    </row>
    <row r="374" spans="8:8" x14ac:dyDescent="0.25">
      <c r="H374" s="27"/>
    </row>
    <row r="375" spans="8:8" x14ac:dyDescent="0.25">
      <c r="H375" s="27"/>
    </row>
    <row r="376" spans="8:8" x14ac:dyDescent="0.25">
      <c r="H376" s="27"/>
    </row>
    <row r="377" spans="8:8" x14ac:dyDescent="0.25">
      <c r="H377" s="27"/>
    </row>
    <row r="378" spans="8:8" x14ac:dyDescent="0.25">
      <c r="H378" s="27"/>
    </row>
    <row r="379" spans="8:8" x14ac:dyDescent="0.25">
      <c r="H379" s="27"/>
    </row>
    <row r="380" spans="8:8" x14ac:dyDescent="0.25">
      <c r="H380" s="27"/>
    </row>
    <row r="381" spans="8:8" x14ac:dyDescent="0.25">
      <c r="H381" s="27"/>
    </row>
    <row r="382" spans="8:8" x14ac:dyDescent="0.25">
      <c r="H382" s="27"/>
    </row>
    <row r="383" spans="8:8" x14ac:dyDescent="0.25">
      <c r="H383" s="27"/>
    </row>
    <row r="384" spans="8:8" x14ac:dyDescent="0.25">
      <c r="H384" s="27"/>
    </row>
    <row r="385" spans="8:8" x14ac:dyDescent="0.25">
      <c r="H385" s="27"/>
    </row>
    <row r="386" spans="8:8" x14ac:dyDescent="0.25">
      <c r="H386" s="27"/>
    </row>
    <row r="387" spans="8:8" x14ac:dyDescent="0.25">
      <c r="H387" s="27"/>
    </row>
    <row r="388" spans="8:8" x14ac:dyDescent="0.25">
      <c r="H388" s="27"/>
    </row>
    <row r="389" spans="8:8" x14ac:dyDescent="0.25">
      <c r="H389" s="27"/>
    </row>
    <row r="390" spans="8:8" x14ac:dyDescent="0.25">
      <c r="H390" s="27"/>
    </row>
    <row r="391" spans="8:8" x14ac:dyDescent="0.25">
      <c r="H391" s="27"/>
    </row>
    <row r="392" spans="8:8" x14ac:dyDescent="0.25">
      <c r="H392" s="27"/>
    </row>
    <row r="393" spans="8:8" x14ac:dyDescent="0.25">
      <c r="H393" s="27"/>
    </row>
    <row r="394" spans="8:8" x14ac:dyDescent="0.25">
      <c r="H394" s="27"/>
    </row>
    <row r="395" spans="8:8" x14ac:dyDescent="0.25">
      <c r="H395" s="27"/>
    </row>
    <row r="396" spans="8:8" x14ac:dyDescent="0.25">
      <c r="H396" s="27"/>
    </row>
    <row r="397" spans="8:8" x14ac:dyDescent="0.25">
      <c r="H397" s="27"/>
    </row>
    <row r="398" spans="8:8" x14ac:dyDescent="0.25">
      <c r="H398" s="27"/>
    </row>
    <row r="399" spans="8:8" x14ac:dyDescent="0.25">
      <c r="H399" s="27"/>
    </row>
    <row r="400" spans="8:8" x14ac:dyDescent="0.25">
      <c r="H400" s="27"/>
    </row>
    <row r="401" spans="8:8" x14ac:dyDescent="0.25">
      <c r="H401" s="27"/>
    </row>
    <row r="402" spans="8:8" x14ac:dyDescent="0.25">
      <c r="H402" s="27"/>
    </row>
    <row r="403" spans="8:8" x14ac:dyDescent="0.25">
      <c r="H403" s="27"/>
    </row>
    <row r="404" spans="8:8" x14ac:dyDescent="0.25">
      <c r="H404" s="27"/>
    </row>
    <row r="405" spans="8:8" x14ac:dyDescent="0.25">
      <c r="H405" s="27"/>
    </row>
    <row r="406" spans="8:8" x14ac:dyDescent="0.25">
      <c r="H406" s="27"/>
    </row>
    <row r="407" spans="8:8" x14ac:dyDescent="0.25">
      <c r="H407" s="27"/>
    </row>
    <row r="408" spans="8:8" x14ac:dyDescent="0.25">
      <c r="H408" s="27"/>
    </row>
    <row r="409" spans="8:8" x14ac:dyDescent="0.25">
      <c r="H409" s="27"/>
    </row>
    <row r="410" spans="8:8" x14ac:dyDescent="0.25">
      <c r="H410" s="27"/>
    </row>
    <row r="411" spans="8:8" x14ac:dyDescent="0.25">
      <c r="H411" s="27"/>
    </row>
    <row r="412" spans="8:8" x14ac:dyDescent="0.25">
      <c r="H412" s="27"/>
    </row>
    <row r="413" spans="8:8" x14ac:dyDescent="0.25">
      <c r="H413" s="27"/>
    </row>
    <row r="414" spans="8:8" x14ac:dyDescent="0.25">
      <c r="H414" s="27"/>
    </row>
    <row r="415" spans="8:8" x14ac:dyDescent="0.25">
      <c r="H415" s="27"/>
    </row>
    <row r="416" spans="8:8" x14ac:dyDescent="0.25">
      <c r="H416" s="27"/>
    </row>
    <row r="417" spans="8:8" x14ac:dyDescent="0.25">
      <c r="H417" s="27"/>
    </row>
    <row r="418" spans="8:8" x14ac:dyDescent="0.25">
      <c r="H418" s="27"/>
    </row>
    <row r="419" spans="8:8" x14ac:dyDescent="0.25">
      <c r="H419" s="27"/>
    </row>
    <row r="420" spans="8:8" x14ac:dyDescent="0.25">
      <c r="H420" s="27"/>
    </row>
    <row r="421" spans="8:8" x14ac:dyDescent="0.25">
      <c r="H421" s="27"/>
    </row>
    <row r="422" spans="8:8" x14ac:dyDescent="0.25">
      <c r="H422" s="27"/>
    </row>
    <row r="423" spans="8:8" x14ac:dyDescent="0.25">
      <c r="H423" s="27"/>
    </row>
    <row r="424" spans="8:8" x14ac:dyDescent="0.25">
      <c r="H424" s="27"/>
    </row>
    <row r="425" spans="8:8" x14ac:dyDescent="0.25">
      <c r="H425" s="27"/>
    </row>
    <row r="426" spans="8:8" x14ac:dyDescent="0.25">
      <c r="H426" s="27"/>
    </row>
    <row r="427" spans="8:8" x14ac:dyDescent="0.25">
      <c r="H427" s="27"/>
    </row>
    <row r="428" spans="8:8" x14ac:dyDescent="0.25">
      <c r="H428" s="27"/>
    </row>
    <row r="429" spans="8:8" x14ac:dyDescent="0.25">
      <c r="H429" s="27"/>
    </row>
    <row r="430" spans="8:8" x14ac:dyDescent="0.25">
      <c r="H430" s="27"/>
    </row>
    <row r="431" spans="8:8" x14ac:dyDescent="0.25">
      <c r="H431" s="27"/>
    </row>
    <row r="432" spans="8:8" x14ac:dyDescent="0.25">
      <c r="H432" s="27"/>
    </row>
    <row r="433" spans="8:8" x14ac:dyDescent="0.25">
      <c r="H433" s="27"/>
    </row>
    <row r="434" spans="8:8" x14ac:dyDescent="0.25">
      <c r="H434" s="27"/>
    </row>
    <row r="435" spans="8:8" x14ac:dyDescent="0.25">
      <c r="H435" s="27"/>
    </row>
    <row r="436" spans="8:8" x14ac:dyDescent="0.25">
      <c r="H436" s="27"/>
    </row>
    <row r="437" spans="8:8" x14ac:dyDescent="0.25">
      <c r="H437" s="27"/>
    </row>
    <row r="438" spans="8:8" x14ac:dyDescent="0.25">
      <c r="H438" s="27"/>
    </row>
    <row r="439" spans="8:8" x14ac:dyDescent="0.25">
      <c r="H439" s="27"/>
    </row>
    <row r="440" spans="8:8" x14ac:dyDescent="0.25">
      <c r="H440" s="27"/>
    </row>
    <row r="441" spans="8:8" x14ac:dyDescent="0.25">
      <c r="H441" s="27"/>
    </row>
    <row r="442" spans="8:8" x14ac:dyDescent="0.25">
      <c r="H442" s="27"/>
    </row>
    <row r="443" spans="8:8" x14ac:dyDescent="0.25">
      <c r="H443" s="27"/>
    </row>
    <row r="444" spans="8:8" x14ac:dyDescent="0.25">
      <c r="H444" s="27"/>
    </row>
    <row r="445" spans="8:8" x14ac:dyDescent="0.25">
      <c r="H445" s="27"/>
    </row>
    <row r="446" spans="8:8" x14ac:dyDescent="0.25">
      <c r="H446" s="27"/>
    </row>
    <row r="447" spans="8:8" x14ac:dyDescent="0.25">
      <c r="H447" s="27"/>
    </row>
    <row r="448" spans="8:8" x14ac:dyDescent="0.25">
      <c r="H448" s="27"/>
    </row>
    <row r="449" spans="8:8" x14ac:dyDescent="0.25">
      <c r="H449" s="27"/>
    </row>
    <row r="450" spans="8:8" x14ac:dyDescent="0.25">
      <c r="H450" s="27"/>
    </row>
    <row r="451" spans="8:8" x14ac:dyDescent="0.25">
      <c r="H451" s="27"/>
    </row>
    <row r="452" spans="8:8" x14ac:dyDescent="0.25">
      <c r="H452" s="27"/>
    </row>
    <row r="453" spans="8:8" x14ac:dyDescent="0.25">
      <c r="H453" s="27"/>
    </row>
    <row r="454" spans="8:8" x14ac:dyDescent="0.25">
      <c r="H454" s="27"/>
    </row>
    <row r="455" spans="8:8" x14ac:dyDescent="0.25">
      <c r="H455" s="27"/>
    </row>
    <row r="456" spans="8:8" x14ac:dyDescent="0.25">
      <c r="H456" s="27"/>
    </row>
    <row r="457" spans="8:8" x14ac:dyDescent="0.25">
      <c r="H457" s="27"/>
    </row>
    <row r="458" spans="8:8" x14ac:dyDescent="0.25">
      <c r="H458" s="27"/>
    </row>
    <row r="459" spans="8:8" x14ac:dyDescent="0.25">
      <c r="H459" s="27"/>
    </row>
    <row r="460" spans="8:8" x14ac:dyDescent="0.25">
      <c r="H460" s="27"/>
    </row>
    <row r="461" spans="8:8" x14ac:dyDescent="0.25">
      <c r="H461" s="27"/>
    </row>
    <row r="462" spans="8:8" x14ac:dyDescent="0.25">
      <c r="H462" s="27"/>
    </row>
    <row r="463" spans="8:8" x14ac:dyDescent="0.25">
      <c r="H463" s="27"/>
    </row>
    <row r="464" spans="8:8" x14ac:dyDescent="0.25">
      <c r="H464" s="27"/>
    </row>
    <row r="465" spans="8:8" x14ac:dyDescent="0.25">
      <c r="H465" s="27"/>
    </row>
    <row r="466" spans="8:8" x14ac:dyDescent="0.25">
      <c r="H466" s="27"/>
    </row>
    <row r="467" spans="8:8" x14ac:dyDescent="0.25">
      <c r="H467" s="27"/>
    </row>
    <row r="468" spans="8:8" x14ac:dyDescent="0.25">
      <c r="H468" s="27"/>
    </row>
    <row r="469" spans="8:8" x14ac:dyDescent="0.25">
      <c r="H469" s="27"/>
    </row>
    <row r="470" spans="8:8" x14ac:dyDescent="0.25">
      <c r="H470" s="27"/>
    </row>
    <row r="471" spans="8:8" x14ac:dyDescent="0.25">
      <c r="H471" s="27"/>
    </row>
    <row r="472" spans="8:8" x14ac:dyDescent="0.25">
      <c r="H472" s="27"/>
    </row>
    <row r="473" spans="8:8" x14ac:dyDescent="0.25">
      <c r="H473" s="27"/>
    </row>
    <row r="474" spans="8:8" x14ac:dyDescent="0.25">
      <c r="H474" s="27"/>
    </row>
    <row r="475" spans="8:8" x14ac:dyDescent="0.25">
      <c r="H475" s="27"/>
    </row>
    <row r="476" spans="8:8" x14ac:dyDescent="0.25">
      <c r="H476" s="27"/>
    </row>
    <row r="477" spans="8:8" x14ac:dyDescent="0.25">
      <c r="H477" s="27"/>
    </row>
    <row r="478" spans="8:8" x14ac:dyDescent="0.25">
      <c r="H478" s="27"/>
    </row>
    <row r="479" spans="8:8" x14ac:dyDescent="0.25">
      <c r="H479" s="27"/>
    </row>
    <row r="480" spans="8:8" x14ac:dyDescent="0.25">
      <c r="H480" s="27"/>
    </row>
    <row r="481" spans="8:8" x14ac:dyDescent="0.25">
      <c r="H481" s="27"/>
    </row>
    <row r="482" spans="8:8" x14ac:dyDescent="0.25">
      <c r="H482" s="27"/>
    </row>
    <row r="483" spans="8:8" x14ac:dyDescent="0.25">
      <c r="H483" s="27"/>
    </row>
    <row r="484" spans="8:8" x14ac:dyDescent="0.25">
      <c r="H484" s="27"/>
    </row>
    <row r="485" spans="8:8" x14ac:dyDescent="0.25">
      <c r="H485" s="27"/>
    </row>
    <row r="486" spans="8:8" x14ac:dyDescent="0.25">
      <c r="H486" s="27"/>
    </row>
    <row r="487" spans="8:8" x14ac:dyDescent="0.25">
      <c r="H487" s="27"/>
    </row>
    <row r="488" spans="8:8" x14ac:dyDescent="0.25">
      <c r="H488" s="27"/>
    </row>
    <row r="489" spans="8:8" x14ac:dyDescent="0.25">
      <c r="H489" s="27"/>
    </row>
    <row r="490" spans="8:8" x14ac:dyDescent="0.25">
      <c r="H490" s="27"/>
    </row>
    <row r="491" spans="8:8" x14ac:dyDescent="0.25">
      <c r="H491" s="27"/>
    </row>
    <row r="492" spans="8:8" x14ac:dyDescent="0.25">
      <c r="H492" s="27"/>
    </row>
    <row r="493" spans="8:8" x14ac:dyDescent="0.25">
      <c r="H493" s="27"/>
    </row>
    <row r="494" spans="8:8" x14ac:dyDescent="0.25">
      <c r="H494" s="27"/>
    </row>
    <row r="495" spans="8:8" x14ac:dyDescent="0.25">
      <c r="H495" s="27"/>
    </row>
    <row r="496" spans="8:8" x14ac:dyDescent="0.25">
      <c r="H496" s="27"/>
    </row>
    <row r="497" spans="8:8" x14ac:dyDescent="0.25">
      <c r="H497" s="27"/>
    </row>
    <row r="498" spans="8:8" x14ac:dyDescent="0.25">
      <c r="H498" s="27"/>
    </row>
    <row r="499" spans="8:8" x14ac:dyDescent="0.25">
      <c r="H499" s="27"/>
    </row>
    <row r="500" spans="8:8" x14ac:dyDescent="0.25">
      <c r="H500" s="27"/>
    </row>
    <row r="501" spans="8:8" x14ac:dyDescent="0.25">
      <c r="H501" s="27"/>
    </row>
    <row r="502" spans="8:8" x14ac:dyDescent="0.25">
      <c r="H502" s="27"/>
    </row>
    <row r="503" spans="8:8" x14ac:dyDescent="0.25">
      <c r="H503" s="27"/>
    </row>
    <row r="504" spans="8:8" x14ac:dyDescent="0.25">
      <c r="H504" s="27"/>
    </row>
    <row r="505" spans="8:8" x14ac:dyDescent="0.25">
      <c r="H505" s="27"/>
    </row>
    <row r="506" spans="8:8" x14ac:dyDescent="0.25">
      <c r="H506" s="27"/>
    </row>
    <row r="507" spans="8:8" x14ac:dyDescent="0.25">
      <c r="H507" s="27"/>
    </row>
    <row r="508" spans="8:8" x14ac:dyDescent="0.25">
      <c r="H508" s="27"/>
    </row>
    <row r="509" spans="8:8" x14ac:dyDescent="0.25">
      <c r="H509" s="27"/>
    </row>
    <row r="510" spans="8:8" x14ac:dyDescent="0.25">
      <c r="H510" s="27"/>
    </row>
    <row r="511" spans="8:8" x14ac:dyDescent="0.25">
      <c r="H511" s="27"/>
    </row>
    <row r="512" spans="8:8" x14ac:dyDescent="0.25">
      <c r="H512" s="27"/>
    </row>
    <row r="513" spans="8:8" x14ac:dyDescent="0.25">
      <c r="H513" s="27"/>
    </row>
    <row r="514" spans="8:8" x14ac:dyDescent="0.25">
      <c r="H514" s="27"/>
    </row>
    <row r="515" spans="8:8" x14ac:dyDescent="0.25">
      <c r="H515" s="27"/>
    </row>
    <row r="516" spans="8:8" x14ac:dyDescent="0.25">
      <c r="H516" s="27"/>
    </row>
    <row r="517" spans="8:8" x14ac:dyDescent="0.25">
      <c r="H517" s="27"/>
    </row>
    <row r="518" spans="8:8" x14ac:dyDescent="0.25">
      <c r="H518" s="27"/>
    </row>
    <row r="519" spans="8:8" x14ac:dyDescent="0.25">
      <c r="H519" s="27"/>
    </row>
    <row r="520" spans="8:8" x14ac:dyDescent="0.25">
      <c r="H520" s="27"/>
    </row>
    <row r="521" spans="8:8" x14ac:dyDescent="0.25">
      <c r="H521" s="27"/>
    </row>
    <row r="522" spans="8:8" x14ac:dyDescent="0.25">
      <c r="H522" s="27"/>
    </row>
    <row r="523" spans="8:8" x14ac:dyDescent="0.25">
      <c r="H523" s="27"/>
    </row>
    <row r="524" spans="8:8" x14ac:dyDescent="0.25">
      <c r="H524" s="27"/>
    </row>
    <row r="525" spans="8:8" x14ac:dyDescent="0.25">
      <c r="H525" s="27"/>
    </row>
    <row r="526" spans="8:8" x14ac:dyDescent="0.25">
      <c r="H526" s="27"/>
    </row>
    <row r="527" spans="8:8" x14ac:dyDescent="0.25">
      <c r="H527" s="27"/>
    </row>
    <row r="528" spans="8:8" x14ac:dyDescent="0.25">
      <c r="H528" s="27"/>
    </row>
    <row r="529" spans="8:8" x14ac:dyDescent="0.25">
      <c r="H529" s="27"/>
    </row>
    <row r="530" spans="8:8" x14ac:dyDescent="0.25">
      <c r="H530" s="27"/>
    </row>
    <row r="531" spans="8:8" x14ac:dyDescent="0.25">
      <c r="H531" s="27"/>
    </row>
    <row r="532" spans="8:8" x14ac:dyDescent="0.25">
      <c r="H532" s="27"/>
    </row>
    <row r="533" spans="8:8" x14ac:dyDescent="0.25">
      <c r="H533" s="27"/>
    </row>
    <row r="534" spans="8:8" x14ac:dyDescent="0.25">
      <c r="H534" s="27"/>
    </row>
    <row r="535" spans="8:8" x14ac:dyDescent="0.25">
      <c r="H535" s="27"/>
    </row>
    <row r="536" spans="8:8" x14ac:dyDescent="0.25">
      <c r="H536" s="27"/>
    </row>
    <row r="537" spans="8:8" x14ac:dyDescent="0.25">
      <c r="H537" s="27"/>
    </row>
    <row r="538" spans="8:8" x14ac:dyDescent="0.25">
      <c r="H538" s="27"/>
    </row>
    <row r="539" spans="8:8" x14ac:dyDescent="0.25">
      <c r="H539" s="27"/>
    </row>
    <row r="540" spans="8:8" x14ac:dyDescent="0.25">
      <c r="H540" s="27"/>
    </row>
    <row r="541" spans="8:8" x14ac:dyDescent="0.25">
      <c r="H541" s="27"/>
    </row>
    <row r="542" spans="8:8" x14ac:dyDescent="0.25">
      <c r="H542" s="27"/>
    </row>
    <row r="543" spans="8:8" x14ac:dyDescent="0.25">
      <c r="H543" s="27"/>
    </row>
    <row r="544" spans="8:8" x14ac:dyDescent="0.25">
      <c r="H544" s="27"/>
    </row>
    <row r="545" spans="8:8" x14ac:dyDescent="0.25">
      <c r="H545" s="27"/>
    </row>
    <row r="546" spans="8:8" x14ac:dyDescent="0.25">
      <c r="H546" s="27"/>
    </row>
    <row r="547" spans="8:8" x14ac:dyDescent="0.25">
      <c r="H547" s="27"/>
    </row>
    <row r="548" spans="8:8" x14ac:dyDescent="0.25">
      <c r="H548" s="27"/>
    </row>
    <row r="549" spans="8:8" x14ac:dyDescent="0.25">
      <c r="H549" s="27"/>
    </row>
    <row r="550" spans="8:8" x14ac:dyDescent="0.25">
      <c r="H550" s="27"/>
    </row>
    <row r="551" spans="8:8" x14ac:dyDescent="0.25">
      <c r="H551" s="27"/>
    </row>
    <row r="552" spans="8:8" x14ac:dyDescent="0.25">
      <c r="H552" s="27"/>
    </row>
    <row r="553" spans="8:8" x14ac:dyDescent="0.25">
      <c r="H553" s="27"/>
    </row>
    <row r="554" spans="8:8" x14ac:dyDescent="0.25">
      <c r="H554" s="27"/>
    </row>
    <row r="555" spans="8:8" x14ac:dyDescent="0.25">
      <c r="H555" s="27"/>
    </row>
    <row r="556" spans="8:8" x14ac:dyDescent="0.25">
      <c r="H556" s="27"/>
    </row>
    <row r="557" spans="8:8" x14ac:dyDescent="0.25">
      <c r="H557" s="27"/>
    </row>
    <row r="558" spans="8:8" x14ac:dyDescent="0.25">
      <c r="H558" s="27"/>
    </row>
    <row r="559" spans="8:8" x14ac:dyDescent="0.25">
      <c r="H559" s="27"/>
    </row>
    <row r="560" spans="8:8" x14ac:dyDescent="0.25">
      <c r="H560" s="27"/>
    </row>
    <row r="561" spans="8:8" x14ac:dyDescent="0.25">
      <c r="H561" s="27"/>
    </row>
    <row r="562" spans="8:8" x14ac:dyDescent="0.25">
      <c r="H562" s="27"/>
    </row>
    <row r="563" spans="8:8" x14ac:dyDescent="0.25">
      <c r="H563" s="27"/>
    </row>
    <row r="564" spans="8:8" x14ac:dyDescent="0.25">
      <c r="H564" s="27"/>
    </row>
    <row r="565" spans="8:8" x14ac:dyDescent="0.25">
      <c r="H565" s="27"/>
    </row>
    <row r="566" spans="8:8" x14ac:dyDescent="0.25">
      <c r="H566" s="27"/>
    </row>
    <row r="567" spans="8:8" x14ac:dyDescent="0.25">
      <c r="H567" s="27"/>
    </row>
    <row r="568" spans="8:8" x14ac:dyDescent="0.25">
      <c r="H568" s="27"/>
    </row>
    <row r="569" spans="8:8" x14ac:dyDescent="0.25">
      <c r="H569" s="27"/>
    </row>
    <row r="570" spans="8:8" x14ac:dyDescent="0.25">
      <c r="H570" s="27"/>
    </row>
    <row r="571" spans="8:8" x14ac:dyDescent="0.25">
      <c r="H571" s="27"/>
    </row>
    <row r="572" spans="8:8" x14ac:dyDescent="0.25">
      <c r="H572" s="27"/>
    </row>
    <row r="573" spans="8:8" x14ac:dyDescent="0.25">
      <c r="H573" s="27"/>
    </row>
    <row r="574" spans="8:8" x14ac:dyDescent="0.25">
      <c r="H574" s="27"/>
    </row>
    <row r="575" spans="8:8" x14ac:dyDescent="0.25">
      <c r="H575" s="27"/>
    </row>
    <row r="576" spans="8:8" x14ac:dyDescent="0.25">
      <c r="H576" s="27"/>
    </row>
    <row r="577" spans="8:8" x14ac:dyDescent="0.25">
      <c r="H577" s="27"/>
    </row>
    <row r="578" spans="8:8" x14ac:dyDescent="0.25">
      <c r="H578" s="27"/>
    </row>
    <row r="579" spans="8:8" x14ac:dyDescent="0.25">
      <c r="H579" s="27"/>
    </row>
    <row r="580" spans="8:8" x14ac:dyDescent="0.25">
      <c r="H580" s="27"/>
    </row>
    <row r="581" spans="8:8" x14ac:dyDescent="0.25">
      <c r="H581" s="27"/>
    </row>
    <row r="582" spans="8:8" x14ac:dyDescent="0.25">
      <c r="H582" s="27"/>
    </row>
    <row r="583" spans="8:8" x14ac:dyDescent="0.25">
      <c r="H583" s="27"/>
    </row>
    <row r="584" spans="8:8" x14ac:dyDescent="0.25">
      <c r="H584" s="27"/>
    </row>
    <row r="585" spans="8:8" x14ac:dyDescent="0.25">
      <c r="H585" s="27"/>
    </row>
    <row r="586" spans="8:8" x14ac:dyDescent="0.25">
      <c r="H586" s="27"/>
    </row>
    <row r="587" spans="8:8" x14ac:dyDescent="0.25">
      <c r="H587" s="27"/>
    </row>
    <row r="588" spans="8:8" x14ac:dyDescent="0.25">
      <c r="H588" s="27"/>
    </row>
    <row r="589" spans="8:8" x14ac:dyDescent="0.25">
      <c r="H589" s="27"/>
    </row>
    <row r="590" spans="8:8" x14ac:dyDescent="0.25">
      <c r="H590" s="27"/>
    </row>
    <row r="591" spans="8:8" x14ac:dyDescent="0.25">
      <c r="H591" s="27"/>
    </row>
    <row r="592" spans="8:8" x14ac:dyDescent="0.25">
      <c r="H592" s="27"/>
    </row>
    <row r="593" spans="8:8" x14ac:dyDescent="0.25">
      <c r="H593" s="27"/>
    </row>
    <row r="594" spans="8:8" x14ac:dyDescent="0.25">
      <c r="H594" s="27"/>
    </row>
    <row r="595" spans="8:8" x14ac:dyDescent="0.25">
      <c r="H595" s="27"/>
    </row>
    <row r="596" spans="8:8" x14ac:dyDescent="0.25">
      <c r="H596" s="27"/>
    </row>
    <row r="597" spans="8:8" x14ac:dyDescent="0.25">
      <c r="H597" s="27"/>
    </row>
    <row r="598" spans="8:8" x14ac:dyDescent="0.25">
      <c r="H598" s="27"/>
    </row>
    <row r="599" spans="8:8" x14ac:dyDescent="0.25">
      <c r="H599" s="27"/>
    </row>
    <row r="600" spans="8:8" x14ac:dyDescent="0.25">
      <c r="H600" s="27"/>
    </row>
    <row r="601" spans="8:8" x14ac:dyDescent="0.25">
      <c r="H601" s="27"/>
    </row>
    <row r="602" spans="8:8" x14ac:dyDescent="0.25">
      <c r="H602" s="27"/>
    </row>
    <row r="603" spans="8:8" x14ac:dyDescent="0.25">
      <c r="H603" s="27"/>
    </row>
    <row r="604" spans="8:8" x14ac:dyDescent="0.25">
      <c r="H604" s="27"/>
    </row>
    <row r="605" spans="8:8" x14ac:dyDescent="0.25">
      <c r="H605" s="27"/>
    </row>
    <row r="606" spans="8:8" x14ac:dyDescent="0.25">
      <c r="H606" s="27"/>
    </row>
    <row r="607" spans="8:8" x14ac:dyDescent="0.25">
      <c r="H607" s="27"/>
    </row>
    <row r="608" spans="8:8" x14ac:dyDescent="0.25">
      <c r="H608" s="27"/>
    </row>
    <row r="609" spans="8:8" x14ac:dyDescent="0.25">
      <c r="H609" s="27"/>
    </row>
    <row r="610" spans="8:8" x14ac:dyDescent="0.25">
      <c r="H610" s="27"/>
    </row>
    <row r="611" spans="8:8" x14ac:dyDescent="0.25">
      <c r="H611" s="27"/>
    </row>
    <row r="612" spans="8:8" x14ac:dyDescent="0.25">
      <c r="H612" s="27"/>
    </row>
    <row r="613" spans="8:8" x14ac:dyDescent="0.25">
      <c r="H613" s="27"/>
    </row>
    <row r="614" spans="8:8" x14ac:dyDescent="0.25">
      <c r="H614" s="27"/>
    </row>
    <row r="615" spans="8:8" x14ac:dyDescent="0.25">
      <c r="H615" s="27"/>
    </row>
    <row r="616" spans="8:8" x14ac:dyDescent="0.25">
      <c r="H616" s="27"/>
    </row>
    <row r="617" spans="8:8" x14ac:dyDescent="0.25">
      <c r="H617" s="27"/>
    </row>
    <row r="618" spans="8:8" x14ac:dyDescent="0.25">
      <c r="H618" s="27"/>
    </row>
    <row r="619" spans="8:8" x14ac:dyDescent="0.25">
      <c r="H619" s="27"/>
    </row>
    <row r="620" spans="8:8" x14ac:dyDescent="0.25">
      <c r="H620" s="27"/>
    </row>
    <row r="621" spans="8:8" x14ac:dyDescent="0.25">
      <c r="H621" s="27"/>
    </row>
    <row r="622" spans="8:8" x14ac:dyDescent="0.25">
      <c r="H622" s="27"/>
    </row>
    <row r="623" spans="8:8" x14ac:dyDescent="0.25">
      <c r="H623" s="27"/>
    </row>
    <row r="624" spans="8:8" x14ac:dyDescent="0.25">
      <c r="H624" s="27"/>
    </row>
    <row r="625" spans="8:8" x14ac:dyDescent="0.25">
      <c r="H625" s="27"/>
    </row>
    <row r="626" spans="8:8" x14ac:dyDescent="0.25">
      <c r="H626" s="27"/>
    </row>
    <row r="627" spans="8:8" x14ac:dyDescent="0.25">
      <c r="H627" s="27"/>
    </row>
    <row r="628" spans="8:8" x14ac:dyDescent="0.25">
      <c r="H628" s="27"/>
    </row>
    <row r="629" spans="8:8" x14ac:dyDescent="0.25">
      <c r="H629" s="27"/>
    </row>
    <row r="630" spans="8:8" x14ac:dyDescent="0.25">
      <c r="H630" s="27"/>
    </row>
    <row r="631" spans="8:8" x14ac:dyDescent="0.25">
      <c r="H631" s="27"/>
    </row>
    <row r="632" spans="8:8" x14ac:dyDescent="0.25">
      <c r="H632" s="27"/>
    </row>
    <row r="633" spans="8:8" x14ac:dyDescent="0.25">
      <c r="H633" s="27"/>
    </row>
    <row r="634" spans="8:8" x14ac:dyDescent="0.25">
      <c r="H634" s="27"/>
    </row>
    <row r="635" spans="8:8" x14ac:dyDescent="0.25">
      <c r="H635" s="27"/>
    </row>
    <row r="636" spans="8:8" x14ac:dyDescent="0.25">
      <c r="H636" s="27"/>
    </row>
    <row r="637" spans="8:8" x14ac:dyDescent="0.25">
      <c r="H637" s="27"/>
    </row>
    <row r="638" spans="8:8" x14ac:dyDescent="0.25">
      <c r="H638" s="27"/>
    </row>
    <row r="639" spans="8:8" x14ac:dyDescent="0.25">
      <c r="H639" s="27"/>
    </row>
    <row r="640" spans="8:8" x14ac:dyDescent="0.25">
      <c r="H640" s="27"/>
    </row>
    <row r="641" spans="8:8" x14ac:dyDescent="0.25">
      <c r="H641" s="27"/>
    </row>
    <row r="642" spans="8:8" x14ac:dyDescent="0.25">
      <c r="H642" s="27"/>
    </row>
    <row r="643" spans="8:8" x14ac:dyDescent="0.25">
      <c r="H643" s="27"/>
    </row>
    <row r="644" spans="8:8" x14ac:dyDescent="0.25">
      <c r="H644" s="27"/>
    </row>
    <row r="645" spans="8:8" x14ac:dyDescent="0.25">
      <c r="H645" s="27"/>
    </row>
    <row r="646" spans="8:8" x14ac:dyDescent="0.25">
      <c r="H646" s="27"/>
    </row>
    <row r="647" spans="8:8" x14ac:dyDescent="0.25">
      <c r="H647" s="27"/>
    </row>
    <row r="648" spans="8:8" x14ac:dyDescent="0.25">
      <c r="H648" s="27"/>
    </row>
    <row r="649" spans="8:8" x14ac:dyDescent="0.25">
      <c r="H649" s="27"/>
    </row>
    <row r="650" spans="8:8" x14ac:dyDescent="0.25">
      <c r="H650" s="27"/>
    </row>
    <row r="651" spans="8:8" x14ac:dyDescent="0.25">
      <c r="H651" s="27"/>
    </row>
    <row r="652" spans="8:8" x14ac:dyDescent="0.25">
      <c r="H652" s="27"/>
    </row>
    <row r="653" spans="8:8" x14ac:dyDescent="0.25">
      <c r="H653" s="27"/>
    </row>
    <row r="654" spans="8:8" x14ac:dyDescent="0.25">
      <c r="H654" s="27"/>
    </row>
    <row r="655" spans="8:8" x14ac:dyDescent="0.25">
      <c r="H655" s="27"/>
    </row>
    <row r="656" spans="8:8" x14ac:dyDescent="0.25">
      <c r="H656" s="27"/>
    </row>
    <row r="657" spans="8:8" x14ac:dyDescent="0.25">
      <c r="H657" s="27"/>
    </row>
    <row r="658" spans="8:8" x14ac:dyDescent="0.25">
      <c r="H658" s="27"/>
    </row>
    <row r="659" spans="8:8" x14ac:dyDescent="0.25">
      <c r="H659" s="27"/>
    </row>
    <row r="660" spans="8:8" x14ac:dyDescent="0.25">
      <c r="H660" s="27"/>
    </row>
    <row r="661" spans="8:8" x14ac:dyDescent="0.25">
      <c r="H661" s="27"/>
    </row>
    <row r="662" spans="8:8" x14ac:dyDescent="0.25">
      <c r="H662" s="27"/>
    </row>
    <row r="663" spans="8:8" x14ac:dyDescent="0.25">
      <c r="H663" s="27"/>
    </row>
    <row r="664" spans="8:8" x14ac:dyDescent="0.25">
      <c r="H664" s="27"/>
    </row>
    <row r="665" spans="8:8" x14ac:dyDescent="0.25">
      <c r="H665" s="27"/>
    </row>
    <row r="666" spans="8:8" x14ac:dyDescent="0.25">
      <c r="H666" s="27"/>
    </row>
    <row r="667" spans="8:8" x14ac:dyDescent="0.25">
      <c r="H667" s="27"/>
    </row>
    <row r="668" spans="8:8" x14ac:dyDescent="0.25">
      <c r="H668" s="27"/>
    </row>
    <row r="669" spans="8:8" x14ac:dyDescent="0.25">
      <c r="H669" s="27"/>
    </row>
    <row r="670" spans="8:8" x14ac:dyDescent="0.25">
      <c r="H670" s="27"/>
    </row>
    <row r="671" spans="8:8" x14ac:dyDescent="0.25">
      <c r="H671" s="27"/>
    </row>
    <row r="672" spans="8:8" x14ac:dyDescent="0.25">
      <c r="H672" s="27"/>
    </row>
    <row r="673" spans="8:8" x14ac:dyDescent="0.25">
      <c r="H673" s="27"/>
    </row>
    <row r="674" spans="8:8" x14ac:dyDescent="0.25">
      <c r="H674" s="27"/>
    </row>
    <row r="675" spans="8:8" x14ac:dyDescent="0.25">
      <c r="H675" s="27"/>
    </row>
    <row r="676" spans="8:8" x14ac:dyDescent="0.25">
      <c r="H676" s="27"/>
    </row>
    <row r="677" spans="8:8" x14ac:dyDescent="0.25">
      <c r="H677" s="27"/>
    </row>
    <row r="678" spans="8:8" x14ac:dyDescent="0.25">
      <c r="H678" s="27"/>
    </row>
    <row r="679" spans="8:8" x14ac:dyDescent="0.25">
      <c r="H679" s="27"/>
    </row>
    <row r="680" spans="8:8" x14ac:dyDescent="0.25">
      <c r="H680" s="27"/>
    </row>
    <row r="681" spans="8:8" x14ac:dyDescent="0.25">
      <c r="H681" s="27"/>
    </row>
    <row r="682" spans="8:8" x14ac:dyDescent="0.25">
      <c r="H682" s="27"/>
    </row>
    <row r="683" spans="8:8" x14ac:dyDescent="0.25">
      <c r="H683" s="27"/>
    </row>
    <row r="684" spans="8:8" x14ac:dyDescent="0.25">
      <c r="H684" s="27"/>
    </row>
    <row r="685" spans="8:8" x14ac:dyDescent="0.25">
      <c r="H685" s="27"/>
    </row>
    <row r="686" spans="8:8" x14ac:dyDescent="0.25">
      <c r="H686" s="27"/>
    </row>
    <row r="687" spans="8:8" x14ac:dyDescent="0.25">
      <c r="H687" s="27"/>
    </row>
    <row r="688" spans="8:8" x14ac:dyDescent="0.25">
      <c r="H688" s="27"/>
    </row>
    <row r="689" spans="8:8" x14ac:dyDescent="0.25">
      <c r="H689" s="27"/>
    </row>
    <row r="690" spans="8:8" x14ac:dyDescent="0.25">
      <c r="H690" s="27"/>
    </row>
    <row r="691" spans="8:8" x14ac:dyDescent="0.25">
      <c r="H691" s="27"/>
    </row>
    <row r="692" spans="8:8" x14ac:dyDescent="0.25">
      <c r="H692" s="27"/>
    </row>
    <row r="693" spans="8:8" x14ac:dyDescent="0.25">
      <c r="H693" s="27"/>
    </row>
    <row r="694" spans="8:8" x14ac:dyDescent="0.25">
      <c r="H694" s="27"/>
    </row>
    <row r="695" spans="8:8" x14ac:dyDescent="0.25">
      <c r="H695" s="27"/>
    </row>
    <row r="696" spans="8:8" x14ac:dyDescent="0.25">
      <c r="H696" s="27"/>
    </row>
    <row r="697" spans="8:8" x14ac:dyDescent="0.25">
      <c r="H697" s="27"/>
    </row>
    <row r="698" spans="8:8" x14ac:dyDescent="0.25">
      <c r="H698" s="27"/>
    </row>
    <row r="699" spans="8:8" x14ac:dyDescent="0.25">
      <c r="H699" s="27"/>
    </row>
    <row r="700" spans="8:8" x14ac:dyDescent="0.25">
      <c r="H700" s="27"/>
    </row>
    <row r="701" spans="8:8" x14ac:dyDescent="0.25">
      <c r="H701" s="27"/>
    </row>
    <row r="702" spans="8:8" x14ac:dyDescent="0.25">
      <c r="H702" s="27"/>
    </row>
    <row r="703" spans="8:8" x14ac:dyDescent="0.25">
      <c r="H703" s="27"/>
    </row>
    <row r="704" spans="8:8" x14ac:dyDescent="0.25">
      <c r="H704" s="27"/>
    </row>
    <row r="705" spans="8:8" x14ac:dyDescent="0.25">
      <c r="H705" s="27"/>
    </row>
    <row r="706" spans="8:8" x14ac:dyDescent="0.25">
      <c r="H706" s="27"/>
    </row>
    <row r="707" spans="8:8" x14ac:dyDescent="0.25">
      <c r="H707" s="27"/>
    </row>
    <row r="708" spans="8:8" x14ac:dyDescent="0.25">
      <c r="H708" s="27"/>
    </row>
    <row r="709" spans="8:8" x14ac:dyDescent="0.25">
      <c r="H709" s="27"/>
    </row>
    <row r="710" spans="8:8" x14ac:dyDescent="0.25">
      <c r="H710" s="27"/>
    </row>
    <row r="711" spans="8:8" x14ac:dyDescent="0.25">
      <c r="H711" s="27"/>
    </row>
    <row r="712" spans="8:8" x14ac:dyDescent="0.25">
      <c r="H712" s="27"/>
    </row>
    <row r="713" spans="8:8" x14ac:dyDescent="0.25">
      <c r="H713" s="27"/>
    </row>
    <row r="714" spans="8:8" x14ac:dyDescent="0.25">
      <c r="H714" s="27"/>
    </row>
    <row r="715" spans="8:8" x14ac:dyDescent="0.25">
      <c r="H715" s="27"/>
    </row>
    <row r="716" spans="8:8" x14ac:dyDescent="0.25">
      <c r="H716" s="27"/>
    </row>
    <row r="717" spans="8:8" x14ac:dyDescent="0.25">
      <c r="H717" s="27"/>
    </row>
    <row r="718" spans="8:8" x14ac:dyDescent="0.25">
      <c r="H718" s="27"/>
    </row>
    <row r="719" spans="8:8" x14ac:dyDescent="0.25">
      <c r="H719" s="27"/>
    </row>
    <row r="720" spans="8:8" x14ac:dyDescent="0.25">
      <c r="H720" s="27"/>
    </row>
    <row r="721" spans="8:8" x14ac:dyDescent="0.25">
      <c r="H721" s="27"/>
    </row>
    <row r="722" spans="8:8" x14ac:dyDescent="0.25">
      <c r="H722" s="27"/>
    </row>
    <row r="723" spans="8:8" x14ac:dyDescent="0.25">
      <c r="H723" s="27"/>
    </row>
    <row r="724" spans="8:8" x14ac:dyDescent="0.25">
      <c r="H724" s="27"/>
    </row>
    <row r="725" spans="8:8" x14ac:dyDescent="0.25">
      <c r="H725" s="27"/>
    </row>
    <row r="726" spans="8:8" x14ac:dyDescent="0.25">
      <c r="H726" s="27"/>
    </row>
    <row r="727" spans="8:8" x14ac:dyDescent="0.25">
      <c r="H727" s="27"/>
    </row>
    <row r="728" spans="8:8" x14ac:dyDescent="0.25">
      <c r="H728" s="27"/>
    </row>
    <row r="729" spans="8:8" x14ac:dyDescent="0.25">
      <c r="H729" s="27"/>
    </row>
    <row r="730" spans="8:8" x14ac:dyDescent="0.25">
      <c r="H730" s="27"/>
    </row>
    <row r="731" spans="8:8" x14ac:dyDescent="0.25">
      <c r="H731" s="27"/>
    </row>
    <row r="732" spans="8:8" x14ac:dyDescent="0.25">
      <c r="H732" s="27"/>
    </row>
    <row r="733" spans="8:8" x14ac:dyDescent="0.25">
      <c r="H733" s="27"/>
    </row>
    <row r="734" spans="8:8" x14ac:dyDescent="0.25">
      <c r="H734" s="27"/>
    </row>
    <row r="735" spans="8:8" x14ac:dyDescent="0.25">
      <c r="H735" s="27"/>
    </row>
    <row r="736" spans="8:8" x14ac:dyDescent="0.25">
      <c r="H736" s="27"/>
    </row>
    <row r="737" spans="8:8" x14ac:dyDescent="0.25">
      <c r="H737" s="27"/>
    </row>
    <row r="738" spans="8:8" x14ac:dyDescent="0.25">
      <c r="H738" s="27"/>
    </row>
    <row r="739" spans="8:8" x14ac:dyDescent="0.25">
      <c r="H739" s="27"/>
    </row>
    <row r="740" spans="8:8" x14ac:dyDescent="0.25">
      <c r="H740" s="27"/>
    </row>
    <row r="741" spans="8:8" x14ac:dyDescent="0.25">
      <c r="H741" s="27"/>
    </row>
    <row r="742" spans="8:8" x14ac:dyDescent="0.25">
      <c r="H742" s="27"/>
    </row>
    <row r="743" spans="8:8" x14ac:dyDescent="0.25">
      <c r="H743" s="27"/>
    </row>
    <row r="744" spans="8:8" x14ac:dyDescent="0.25">
      <c r="H744" s="27"/>
    </row>
    <row r="745" spans="8:8" x14ac:dyDescent="0.25">
      <c r="H745" s="27"/>
    </row>
    <row r="746" spans="8:8" x14ac:dyDescent="0.25">
      <c r="H746" s="27"/>
    </row>
    <row r="747" spans="8:8" x14ac:dyDescent="0.25">
      <c r="H747" s="27"/>
    </row>
    <row r="748" spans="8:8" x14ac:dyDescent="0.25">
      <c r="H748" s="27"/>
    </row>
    <row r="749" spans="8:8" x14ac:dyDescent="0.25">
      <c r="H749" s="27"/>
    </row>
    <row r="750" spans="8:8" x14ac:dyDescent="0.25">
      <c r="H750" s="27"/>
    </row>
    <row r="751" spans="8:8" x14ac:dyDescent="0.25">
      <c r="H751" s="27"/>
    </row>
    <row r="752" spans="8:8" x14ac:dyDescent="0.25">
      <c r="H752" s="27"/>
    </row>
    <row r="753" spans="8:8" x14ac:dyDescent="0.25">
      <c r="H753" s="27"/>
    </row>
    <row r="754" spans="8:8" x14ac:dyDescent="0.25">
      <c r="H754" s="27"/>
    </row>
    <row r="755" spans="8:8" x14ac:dyDescent="0.25">
      <c r="H755" s="27"/>
    </row>
    <row r="756" spans="8:8" x14ac:dyDescent="0.25">
      <c r="H756" s="27"/>
    </row>
    <row r="757" spans="8:8" x14ac:dyDescent="0.25">
      <c r="H757" s="27"/>
    </row>
    <row r="758" spans="8:8" x14ac:dyDescent="0.25">
      <c r="H758" s="27"/>
    </row>
    <row r="759" spans="8:8" x14ac:dyDescent="0.25">
      <c r="H759" s="27"/>
    </row>
    <row r="760" spans="8:8" x14ac:dyDescent="0.25">
      <c r="H760" s="27"/>
    </row>
    <row r="761" spans="8:8" x14ac:dyDescent="0.25">
      <c r="H761" s="27"/>
    </row>
    <row r="762" spans="8:8" x14ac:dyDescent="0.25">
      <c r="H762" s="27"/>
    </row>
    <row r="763" spans="8:8" x14ac:dyDescent="0.25">
      <c r="H763" s="27"/>
    </row>
    <row r="764" spans="8:8" x14ac:dyDescent="0.25">
      <c r="H764" s="27"/>
    </row>
    <row r="765" spans="8:8" x14ac:dyDescent="0.25">
      <c r="H765" s="27"/>
    </row>
    <row r="766" spans="8:8" x14ac:dyDescent="0.25">
      <c r="H766" s="27"/>
    </row>
    <row r="767" spans="8:8" x14ac:dyDescent="0.25">
      <c r="H767" s="27"/>
    </row>
    <row r="768" spans="8:8" x14ac:dyDescent="0.25">
      <c r="H768" s="27"/>
    </row>
    <row r="769" spans="8:8" x14ac:dyDescent="0.25">
      <c r="H769" s="27"/>
    </row>
    <row r="770" spans="8:8" x14ac:dyDescent="0.25">
      <c r="H770" s="27"/>
    </row>
    <row r="771" spans="8:8" x14ac:dyDescent="0.25">
      <c r="H771" s="27"/>
    </row>
    <row r="772" spans="8:8" x14ac:dyDescent="0.25">
      <c r="H772" s="27"/>
    </row>
    <row r="773" spans="8:8" x14ac:dyDescent="0.25">
      <c r="H773" s="27"/>
    </row>
    <row r="774" spans="8:8" x14ac:dyDescent="0.25">
      <c r="H774" s="27"/>
    </row>
    <row r="775" spans="8:8" x14ac:dyDescent="0.25">
      <c r="H775" s="27"/>
    </row>
    <row r="776" spans="8:8" x14ac:dyDescent="0.25">
      <c r="H776" s="27"/>
    </row>
    <row r="777" spans="8:8" x14ac:dyDescent="0.25">
      <c r="H777" s="27"/>
    </row>
    <row r="778" spans="8:8" x14ac:dyDescent="0.25">
      <c r="H778" s="27"/>
    </row>
    <row r="779" spans="8:8" x14ac:dyDescent="0.25">
      <c r="H779" s="27"/>
    </row>
    <row r="780" spans="8:8" x14ac:dyDescent="0.25">
      <c r="H780" s="27"/>
    </row>
    <row r="781" spans="8:8" x14ac:dyDescent="0.25">
      <c r="H781" s="27"/>
    </row>
    <row r="782" spans="8:8" x14ac:dyDescent="0.25">
      <c r="H782" s="27"/>
    </row>
    <row r="783" spans="8:8" x14ac:dyDescent="0.25">
      <c r="H783" s="27"/>
    </row>
    <row r="784" spans="8:8" x14ac:dyDescent="0.25">
      <c r="H784" s="27"/>
    </row>
    <row r="785" spans="8:8" x14ac:dyDescent="0.25">
      <c r="H785" s="27"/>
    </row>
    <row r="786" spans="8:8" x14ac:dyDescent="0.25">
      <c r="H786" s="27"/>
    </row>
    <row r="787" spans="8:8" x14ac:dyDescent="0.25">
      <c r="H787" s="27"/>
    </row>
    <row r="788" spans="8:8" x14ac:dyDescent="0.25">
      <c r="H788" s="27"/>
    </row>
    <row r="789" spans="8:8" x14ac:dyDescent="0.25">
      <c r="H789" s="27"/>
    </row>
    <row r="790" spans="8:8" x14ac:dyDescent="0.25">
      <c r="H790" s="27"/>
    </row>
    <row r="791" spans="8:8" x14ac:dyDescent="0.25">
      <c r="H791" s="27"/>
    </row>
    <row r="792" spans="8:8" x14ac:dyDescent="0.25">
      <c r="H792" s="27"/>
    </row>
    <row r="793" spans="8:8" x14ac:dyDescent="0.25">
      <c r="H793" s="27"/>
    </row>
    <row r="794" spans="8:8" x14ac:dyDescent="0.25">
      <c r="H794" s="27"/>
    </row>
    <row r="795" spans="8:8" x14ac:dyDescent="0.25">
      <c r="H795" s="27"/>
    </row>
    <row r="796" spans="8:8" x14ac:dyDescent="0.25">
      <c r="H796" s="27"/>
    </row>
    <row r="797" spans="8:8" x14ac:dyDescent="0.25">
      <c r="H797" s="27"/>
    </row>
    <row r="798" spans="8:8" x14ac:dyDescent="0.25">
      <c r="H798" s="27"/>
    </row>
    <row r="799" spans="8:8" x14ac:dyDescent="0.25">
      <c r="H799" s="27"/>
    </row>
    <row r="800" spans="8:8" x14ac:dyDescent="0.25">
      <c r="H800" s="27"/>
    </row>
    <row r="801" spans="8:8" x14ac:dyDescent="0.25">
      <c r="H801" s="27"/>
    </row>
    <row r="802" spans="8:8" x14ac:dyDescent="0.25">
      <c r="H802" s="27"/>
    </row>
    <row r="803" spans="8:8" x14ac:dyDescent="0.25">
      <c r="H803" s="27"/>
    </row>
    <row r="804" spans="8:8" x14ac:dyDescent="0.25">
      <c r="H804" s="27"/>
    </row>
    <row r="805" spans="8:8" x14ac:dyDescent="0.25">
      <c r="H805" s="27"/>
    </row>
    <row r="806" spans="8:8" x14ac:dyDescent="0.25">
      <c r="H806" s="27"/>
    </row>
    <row r="807" spans="8:8" x14ac:dyDescent="0.25">
      <c r="H807" s="27"/>
    </row>
    <row r="808" spans="8:8" x14ac:dyDescent="0.25">
      <c r="H808" s="27"/>
    </row>
    <row r="809" spans="8:8" x14ac:dyDescent="0.25">
      <c r="H809" s="27"/>
    </row>
    <row r="810" spans="8:8" x14ac:dyDescent="0.25">
      <c r="H810" s="27"/>
    </row>
    <row r="811" spans="8:8" x14ac:dyDescent="0.25">
      <c r="H811" s="27"/>
    </row>
    <row r="812" spans="8:8" x14ac:dyDescent="0.25">
      <c r="H812" s="27"/>
    </row>
    <row r="813" spans="8:8" x14ac:dyDescent="0.25">
      <c r="H813" s="27"/>
    </row>
    <row r="814" spans="8:8" x14ac:dyDescent="0.25">
      <c r="H814" s="27"/>
    </row>
    <row r="815" spans="8:8" x14ac:dyDescent="0.25">
      <c r="H815" s="27"/>
    </row>
    <row r="816" spans="8:8" x14ac:dyDescent="0.25">
      <c r="H816" s="27"/>
    </row>
    <row r="817" spans="8:8" x14ac:dyDescent="0.25">
      <c r="H817" s="27"/>
    </row>
    <row r="818" spans="8:8" x14ac:dyDescent="0.25">
      <c r="H818" s="27"/>
    </row>
    <row r="819" spans="8:8" x14ac:dyDescent="0.25">
      <c r="H819" s="27"/>
    </row>
    <row r="820" spans="8:8" x14ac:dyDescent="0.25">
      <c r="H820" s="27"/>
    </row>
    <row r="821" spans="8:8" x14ac:dyDescent="0.25">
      <c r="H821" s="27"/>
    </row>
    <row r="822" spans="8:8" x14ac:dyDescent="0.25">
      <c r="H822" s="27"/>
    </row>
    <row r="823" spans="8:8" x14ac:dyDescent="0.25">
      <c r="H823" s="27"/>
    </row>
    <row r="824" spans="8:8" x14ac:dyDescent="0.25">
      <c r="H824" s="27"/>
    </row>
    <row r="825" spans="8:8" x14ac:dyDescent="0.25">
      <c r="H825" s="27"/>
    </row>
    <row r="826" spans="8:8" x14ac:dyDescent="0.25">
      <c r="H826" s="27"/>
    </row>
    <row r="827" spans="8:8" x14ac:dyDescent="0.25">
      <c r="H827" s="27"/>
    </row>
    <row r="828" spans="8:8" x14ac:dyDescent="0.25">
      <c r="H828" s="27"/>
    </row>
    <row r="829" spans="8:8" x14ac:dyDescent="0.25">
      <c r="H829" s="27"/>
    </row>
    <row r="830" spans="8:8" x14ac:dyDescent="0.25">
      <c r="H830" s="27"/>
    </row>
    <row r="831" spans="8:8" x14ac:dyDescent="0.25">
      <c r="H831" s="27"/>
    </row>
    <row r="832" spans="8:8" x14ac:dyDescent="0.25">
      <c r="H832" s="27"/>
    </row>
    <row r="833" spans="8:8" x14ac:dyDescent="0.25">
      <c r="H833" s="27"/>
    </row>
    <row r="834" spans="8:8" x14ac:dyDescent="0.25">
      <c r="H834" s="27"/>
    </row>
    <row r="835" spans="8:8" x14ac:dyDescent="0.25">
      <c r="H835" s="27"/>
    </row>
    <row r="836" spans="8:8" x14ac:dyDescent="0.25">
      <c r="H836" s="27"/>
    </row>
    <row r="837" spans="8:8" x14ac:dyDescent="0.25">
      <c r="H837" s="27"/>
    </row>
    <row r="838" spans="8:8" x14ac:dyDescent="0.25">
      <c r="H838" s="27"/>
    </row>
    <row r="839" spans="8:8" x14ac:dyDescent="0.25">
      <c r="H839" s="27"/>
    </row>
    <row r="840" spans="8:8" x14ac:dyDescent="0.25">
      <c r="H840" s="27"/>
    </row>
    <row r="841" spans="8:8" x14ac:dyDescent="0.25">
      <c r="H841" s="27"/>
    </row>
    <row r="842" spans="8:8" x14ac:dyDescent="0.25">
      <c r="H842" s="27"/>
    </row>
    <row r="843" spans="8:8" x14ac:dyDescent="0.25">
      <c r="H843" s="27"/>
    </row>
    <row r="844" spans="8:8" x14ac:dyDescent="0.25">
      <c r="H844" s="27"/>
    </row>
    <row r="845" spans="8:8" x14ac:dyDescent="0.25">
      <c r="H845" s="27"/>
    </row>
    <row r="846" spans="8:8" x14ac:dyDescent="0.25">
      <c r="H846" s="27"/>
    </row>
    <row r="847" spans="8:8" x14ac:dyDescent="0.25">
      <c r="H847" s="27"/>
    </row>
    <row r="848" spans="8:8" x14ac:dyDescent="0.25">
      <c r="H848" s="27"/>
    </row>
    <row r="849" spans="8:8" x14ac:dyDescent="0.25">
      <c r="H849" s="27"/>
    </row>
    <row r="850" spans="8:8" x14ac:dyDescent="0.25">
      <c r="H850" s="27"/>
    </row>
    <row r="851" spans="8:8" x14ac:dyDescent="0.25">
      <c r="H851" s="27"/>
    </row>
    <row r="852" spans="8:8" x14ac:dyDescent="0.25">
      <c r="H852" s="27"/>
    </row>
    <row r="853" spans="8:8" x14ac:dyDescent="0.25">
      <c r="H853" s="27"/>
    </row>
    <row r="854" spans="8:8" x14ac:dyDescent="0.25">
      <c r="H854" s="27"/>
    </row>
    <row r="855" spans="8:8" x14ac:dyDescent="0.25">
      <c r="H855" s="27"/>
    </row>
    <row r="856" spans="8:8" x14ac:dyDescent="0.25">
      <c r="H856" s="27"/>
    </row>
    <row r="857" spans="8:8" x14ac:dyDescent="0.25">
      <c r="H857" s="27"/>
    </row>
    <row r="858" spans="8:8" x14ac:dyDescent="0.25">
      <c r="H858" s="27"/>
    </row>
    <row r="859" spans="8:8" x14ac:dyDescent="0.25">
      <c r="H859" s="27"/>
    </row>
    <row r="860" spans="8:8" x14ac:dyDescent="0.25">
      <c r="H860" s="27"/>
    </row>
    <row r="861" spans="8:8" x14ac:dyDescent="0.25">
      <c r="H861" s="27"/>
    </row>
    <row r="862" spans="8:8" x14ac:dyDescent="0.25">
      <c r="H862" s="27"/>
    </row>
    <row r="863" spans="8:8" x14ac:dyDescent="0.25">
      <c r="H863" s="27"/>
    </row>
    <row r="864" spans="8:8" x14ac:dyDescent="0.25">
      <c r="H864" s="27"/>
    </row>
    <row r="865" spans="8:8" x14ac:dyDescent="0.25">
      <c r="H865" s="27"/>
    </row>
    <row r="866" spans="8:8" x14ac:dyDescent="0.25">
      <c r="H866" s="27"/>
    </row>
    <row r="867" spans="8:8" x14ac:dyDescent="0.25">
      <c r="H867" s="27"/>
    </row>
    <row r="868" spans="8:8" x14ac:dyDescent="0.25">
      <c r="H868" s="27"/>
    </row>
    <row r="869" spans="8:8" x14ac:dyDescent="0.25">
      <c r="H869" s="27"/>
    </row>
    <row r="870" spans="8:8" x14ac:dyDescent="0.25">
      <c r="H870" s="27"/>
    </row>
    <row r="871" spans="8:8" x14ac:dyDescent="0.25">
      <c r="H871" s="27"/>
    </row>
    <row r="872" spans="8:8" x14ac:dyDescent="0.25">
      <c r="H872" s="27"/>
    </row>
    <row r="873" spans="8:8" x14ac:dyDescent="0.25">
      <c r="H873" s="27"/>
    </row>
    <row r="874" spans="8:8" x14ac:dyDescent="0.25">
      <c r="H874" s="27"/>
    </row>
    <row r="875" spans="8:8" x14ac:dyDescent="0.25">
      <c r="H875" s="27"/>
    </row>
    <row r="876" spans="8:8" x14ac:dyDescent="0.25">
      <c r="H876" s="27"/>
    </row>
    <row r="877" spans="8:8" x14ac:dyDescent="0.25">
      <c r="H877" s="27"/>
    </row>
    <row r="878" spans="8:8" x14ac:dyDescent="0.25">
      <c r="H878" s="27"/>
    </row>
    <row r="879" spans="8:8" x14ac:dyDescent="0.25">
      <c r="H879" s="27"/>
    </row>
    <row r="880" spans="8:8" x14ac:dyDescent="0.25">
      <c r="H880" s="27"/>
    </row>
    <row r="881" spans="8:8" x14ac:dyDescent="0.25">
      <c r="H881" s="27"/>
    </row>
    <row r="882" spans="8:8" x14ac:dyDescent="0.25">
      <c r="H882" s="27"/>
    </row>
    <row r="883" spans="8:8" x14ac:dyDescent="0.25">
      <c r="H883" s="27"/>
    </row>
    <row r="884" spans="8:8" x14ac:dyDescent="0.25">
      <c r="H884" s="27"/>
    </row>
    <row r="885" spans="8:8" x14ac:dyDescent="0.25">
      <c r="H885" s="27"/>
    </row>
    <row r="886" spans="8:8" x14ac:dyDescent="0.25">
      <c r="H886" s="27"/>
    </row>
    <row r="887" spans="8:8" x14ac:dyDescent="0.25">
      <c r="H887" s="27"/>
    </row>
    <row r="888" spans="8:8" x14ac:dyDescent="0.25">
      <c r="H888" s="27"/>
    </row>
    <row r="889" spans="8:8" x14ac:dyDescent="0.25">
      <c r="H889" s="27"/>
    </row>
    <row r="890" spans="8:8" x14ac:dyDescent="0.25">
      <c r="H890" s="27"/>
    </row>
    <row r="891" spans="8:8" x14ac:dyDescent="0.25">
      <c r="H891" s="27"/>
    </row>
    <row r="892" spans="8:8" x14ac:dyDescent="0.25">
      <c r="H892" s="27"/>
    </row>
    <row r="893" spans="8:8" x14ac:dyDescent="0.25">
      <c r="H893" s="27"/>
    </row>
    <row r="894" spans="8:8" x14ac:dyDescent="0.25">
      <c r="H894" s="27"/>
    </row>
    <row r="895" spans="8:8" x14ac:dyDescent="0.25">
      <c r="H895" s="27"/>
    </row>
    <row r="896" spans="8:8" x14ac:dyDescent="0.25">
      <c r="H896" s="27"/>
    </row>
    <row r="897" spans="8:8" x14ac:dyDescent="0.25">
      <c r="H897" s="27"/>
    </row>
    <row r="898" spans="8:8" x14ac:dyDescent="0.25">
      <c r="H898" s="27"/>
    </row>
    <row r="899" spans="8:8" x14ac:dyDescent="0.25">
      <c r="H899" s="27"/>
    </row>
    <row r="900" spans="8:8" x14ac:dyDescent="0.25">
      <c r="H900" s="27"/>
    </row>
    <row r="901" spans="8:8" x14ac:dyDescent="0.25">
      <c r="H901" s="27"/>
    </row>
    <row r="902" spans="8:8" x14ac:dyDescent="0.25">
      <c r="H902" s="27"/>
    </row>
    <row r="903" spans="8:8" x14ac:dyDescent="0.25">
      <c r="H903" s="27"/>
    </row>
    <row r="904" spans="8:8" x14ac:dyDescent="0.25">
      <c r="H904" s="27"/>
    </row>
    <row r="905" spans="8:8" x14ac:dyDescent="0.25">
      <c r="H905" s="27"/>
    </row>
    <row r="906" spans="8:8" x14ac:dyDescent="0.25">
      <c r="H906" s="27"/>
    </row>
    <row r="907" spans="8:8" x14ac:dyDescent="0.25">
      <c r="H907" s="27"/>
    </row>
    <row r="908" spans="8:8" x14ac:dyDescent="0.25">
      <c r="H908" s="27"/>
    </row>
    <row r="909" spans="8:8" x14ac:dyDescent="0.25">
      <c r="H909" s="27"/>
    </row>
    <row r="910" spans="8:8" x14ac:dyDescent="0.25">
      <c r="H910" s="27"/>
    </row>
    <row r="911" spans="8:8" x14ac:dyDescent="0.25">
      <c r="H911" s="27"/>
    </row>
    <row r="912" spans="8:8" x14ac:dyDescent="0.25">
      <c r="H912" s="27"/>
    </row>
    <row r="913" spans="8:8" x14ac:dyDescent="0.25">
      <c r="H913" s="27"/>
    </row>
    <row r="914" spans="8:8" x14ac:dyDescent="0.25">
      <c r="H914" s="27"/>
    </row>
    <row r="915" spans="8:8" x14ac:dyDescent="0.25">
      <c r="H915" s="27"/>
    </row>
    <row r="916" spans="8:8" x14ac:dyDescent="0.25">
      <c r="H916" s="27"/>
    </row>
    <row r="917" spans="8:8" x14ac:dyDescent="0.25">
      <c r="H917" s="27"/>
    </row>
    <row r="918" spans="8:8" x14ac:dyDescent="0.25">
      <c r="H918" s="27"/>
    </row>
    <row r="919" spans="8:8" x14ac:dyDescent="0.25">
      <c r="H919" s="27"/>
    </row>
    <row r="920" spans="8:8" x14ac:dyDescent="0.25">
      <c r="H920" s="27"/>
    </row>
    <row r="921" spans="8:8" x14ac:dyDescent="0.25">
      <c r="H921" s="27"/>
    </row>
    <row r="922" spans="8:8" x14ac:dyDescent="0.25">
      <c r="H922" s="27"/>
    </row>
    <row r="923" spans="8:8" x14ac:dyDescent="0.25">
      <c r="H923" s="27"/>
    </row>
    <row r="924" spans="8:8" x14ac:dyDescent="0.25">
      <c r="H924" s="27"/>
    </row>
    <row r="925" spans="8:8" x14ac:dyDescent="0.25">
      <c r="H925" s="27"/>
    </row>
    <row r="926" spans="8:8" x14ac:dyDescent="0.25">
      <c r="H926" s="27"/>
    </row>
    <row r="927" spans="8:8" x14ac:dyDescent="0.25">
      <c r="H927" s="27"/>
    </row>
    <row r="928" spans="8:8" x14ac:dyDescent="0.25">
      <c r="H928" s="27"/>
    </row>
    <row r="929" spans="8:8" x14ac:dyDescent="0.25">
      <c r="H929" s="27"/>
    </row>
    <row r="930" spans="8:8" x14ac:dyDescent="0.25">
      <c r="H930" s="27"/>
    </row>
    <row r="931" spans="8:8" x14ac:dyDescent="0.25">
      <c r="H931" s="27"/>
    </row>
    <row r="932" spans="8:8" x14ac:dyDescent="0.25">
      <c r="H932" s="27"/>
    </row>
    <row r="933" spans="8:8" x14ac:dyDescent="0.25">
      <c r="H933" s="27"/>
    </row>
    <row r="934" spans="8:8" x14ac:dyDescent="0.25">
      <c r="H934" s="27"/>
    </row>
    <row r="935" spans="8:8" x14ac:dyDescent="0.25">
      <c r="H935" s="27"/>
    </row>
    <row r="936" spans="8:8" x14ac:dyDescent="0.25">
      <c r="H936" s="27"/>
    </row>
    <row r="937" spans="8:8" x14ac:dyDescent="0.25">
      <c r="H937" s="27"/>
    </row>
    <row r="938" spans="8:8" x14ac:dyDescent="0.25">
      <c r="H938" s="27"/>
    </row>
    <row r="939" spans="8:8" x14ac:dyDescent="0.25">
      <c r="H939" s="27"/>
    </row>
    <row r="940" spans="8:8" x14ac:dyDescent="0.25">
      <c r="H940" s="27"/>
    </row>
    <row r="941" spans="8:8" x14ac:dyDescent="0.25">
      <c r="H941" s="27"/>
    </row>
    <row r="942" spans="8:8" x14ac:dyDescent="0.25">
      <c r="H942" s="27"/>
    </row>
    <row r="943" spans="8:8" x14ac:dyDescent="0.25">
      <c r="H943" s="27"/>
    </row>
    <row r="944" spans="8:8" x14ac:dyDescent="0.25">
      <c r="H944" s="27"/>
    </row>
    <row r="945" spans="8:8" x14ac:dyDescent="0.25">
      <c r="H945" s="27"/>
    </row>
    <row r="946" spans="8:8" x14ac:dyDescent="0.25">
      <c r="H946" s="27"/>
    </row>
    <row r="947" spans="8:8" x14ac:dyDescent="0.25">
      <c r="H947" s="27"/>
    </row>
    <row r="948" spans="8:8" x14ac:dyDescent="0.25">
      <c r="H948" s="27"/>
    </row>
    <row r="949" spans="8:8" x14ac:dyDescent="0.25">
      <c r="H949" s="27"/>
    </row>
    <row r="950" spans="8:8" x14ac:dyDescent="0.25">
      <c r="H950" s="27"/>
    </row>
    <row r="951" spans="8:8" x14ac:dyDescent="0.25">
      <c r="H951" s="27"/>
    </row>
    <row r="952" spans="8:8" x14ac:dyDescent="0.25">
      <c r="H952" s="27"/>
    </row>
    <row r="953" spans="8:8" x14ac:dyDescent="0.25">
      <c r="H953" s="27"/>
    </row>
    <row r="954" spans="8:8" x14ac:dyDescent="0.25">
      <c r="H954" s="27"/>
    </row>
    <row r="955" spans="8:8" x14ac:dyDescent="0.25">
      <c r="H955" s="27"/>
    </row>
    <row r="956" spans="8:8" x14ac:dyDescent="0.25">
      <c r="H956" s="27"/>
    </row>
    <row r="957" spans="8:8" x14ac:dyDescent="0.25">
      <c r="H957" s="27"/>
    </row>
    <row r="958" spans="8:8" x14ac:dyDescent="0.25">
      <c r="H958" s="27"/>
    </row>
    <row r="959" spans="8:8" x14ac:dyDescent="0.25">
      <c r="H959" s="27"/>
    </row>
    <row r="960" spans="8:8" x14ac:dyDescent="0.25">
      <c r="H960" s="27"/>
    </row>
    <row r="961" spans="8:8" x14ac:dyDescent="0.25">
      <c r="H961" s="27"/>
    </row>
    <row r="962" spans="8:8" x14ac:dyDescent="0.25">
      <c r="H962" s="27"/>
    </row>
    <row r="963" spans="8:8" x14ac:dyDescent="0.25">
      <c r="H963" s="27"/>
    </row>
    <row r="964" spans="8:8" x14ac:dyDescent="0.25">
      <c r="H964" s="27"/>
    </row>
    <row r="965" spans="8:8" x14ac:dyDescent="0.25">
      <c r="H965" s="27"/>
    </row>
    <row r="966" spans="8:8" x14ac:dyDescent="0.25">
      <c r="H966" s="27"/>
    </row>
    <row r="967" spans="8:8" x14ac:dyDescent="0.25">
      <c r="H967" s="27"/>
    </row>
    <row r="968" spans="8:8" x14ac:dyDescent="0.25">
      <c r="H968" s="27"/>
    </row>
    <row r="969" spans="8:8" x14ac:dyDescent="0.25">
      <c r="H969" s="27"/>
    </row>
    <row r="970" spans="8:8" x14ac:dyDescent="0.25">
      <c r="H970" s="27"/>
    </row>
    <row r="971" spans="8:8" x14ac:dyDescent="0.25">
      <c r="H971" s="27"/>
    </row>
    <row r="972" spans="8:8" x14ac:dyDescent="0.25">
      <c r="H972" s="27"/>
    </row>
    <row r="973" spans="8:8" x14ac:dyDescent="0.25">
      <c r="H973" s="27"/>
    </row>
    <row r="974" spans="8:8" x14ac:dyDescent="0.25">
      <c r="H974" s="27"/>
    </row>
    <row r="975" spans="8:8" x14ac:dyDescent="0.25">
      <c r="H975" s="27"/>
    </row>
    <row r="976" spans="8:8" x14ac:dyDescent="0.25">
      <c r="H976" s="27"/>
    </row>
    <row r="977" spans="8:8" x14ac:dyDescent="0.25">
      <c r="H977" s="27"/>
    </row>
    <row r="978" spans="8:8" x14ac:dyDescent="0.25">
      <c r="H978" s="27"/>
    </row>
    <row r="979" spans="8:8" x14ac:dyDescent="0.25">
      <c r="H979" s="27"/>
    </row>
    <row r="980" spans="8:8" x14ac:dyDescent="0.25">
      <c r="H980" s="27"/>
    </row>
    <row r="981" spans="8:8" x14ac:dyDescent="0.25">
      <c r="H981" s="27"/>
    </row>
    <row r="982" spans="8:8" x14ac:dyDescent="0.25">
      <c r="H982" s="27"/>
    </row>
    <row r="983" spans="8:8" x14ac:dyDescent="0.25">
      <c r="H983" s="27"/>
    </row>
    <row r="984" spans="8:8" x14ac:dyDescent="0.25">
      <c r="H984" s="27"/>
    </row>
    <row r="985" spans="8:8" x14ac:dyDescent="0.25">
      <c r="H985" s="27"/>
    </row>
    <row r="986" spans="8:8" x14ac:dyDescent="0.25">
      <c r="H986" s="27"/>
    </row>
    <row r="987" spans="8:8" x14ac:dyDescent="0.25">
      <c r="H987" s="27"/>
    </row>
    <row r="988" spans="8:8" x14ac:dyDescent="0.25">
      <c r="H988" s="27"/>
    </row>
    <row r="989" spans="8:8" x14ac:dyDescent="0.25">
      <c r="H989" s="27"/>
    </row>
    <row r="990" spans="8:8" x14ac:dyDescent="0.25">
      <c r="H990" s="27"/>
    </row>
    <row r="991" spans="8:8" x14ac:dyDescent="0.25">
      <c r="H991" s="27"/>
    </row>
    <row r="992" spans="8:8" x14ac:dyDescent="0.25">
      <c r="H992" s="27"/>
    </row>
    <row r="993" spans="8:8" x14ac:dyDescent="0.25">
      <c r="H993" s="27"/>
    </row>
    <row r="994" spans="8:8" x14ac:dyDescent="0.25">
      <c r="H994" s="27"/>
    </row>
    <row r="995" spans="8:8" x14ac:dyDescent="0.25">
      <c r="H995" s="27"/>
    </row>
    <row r="996" spans="8:8" x14ac:dyDescent="0.25">
      <c r="H996" s="27"/>
    </row>
    <row r="997" spans="8:8" x14ac:dyDescent="0.25">
      <c r="H997" s="27"/>
    </row>
    <row r="998" spans="8:8" x14ac:dyDescent="0.25">
      <c r="H998" s="27"/>
    </row>
    <row r="999" spans="8:8" x14ac:dyDescent="0.25">
      <c r="H999" s="27"/>
    </row>
    <row r="1000" spans="8:8" x14ac:dyDescent="0.25">
      <c r="H1000" s="27"/>
    </row>
    <row r="1001" spans="8:8" x14ac:dyDescent="0.25">
      <c r="H1001" s="27"/>
    </row>
    <row r="1002" spans="8:8" x14ac:dyDescent="0.25">
      <c r="H1002" s="27"/>
    </row>
    <row r="1003" spans="8:8" x14ac:dyDescent="0.25">
      <c r="H1003" s="27"/>
    </row>
    <row r="1004" spans="8:8" x14ac:dyDescent="0.25">
      <c r="H1004" s="27"/>
    </row>
    <row r="1005" spans="8:8" x14ac:dyDescent="0.25">
      <c r="H1005" s="27"/>
    </row>
    <row r="1006" spans="8:8" x14ac:dyDescent="0.25">
      <c r="H1006" s="27"/>
    </row>
    <row r="1007" spans="8:8" x14ac:dyDescent="0.25">
      <c r="H1007" s="27"/>
    </row>
    <row r="1008" spans="8:8" x14ac:dyDescent="0.25">
      <c r="H1008" s="27"/>
    </row>
    <row r="1009" spans="8:8" x14ac:dyDescent="0.25">
      <c r="H1009" s="27"/>
    </row>
    <row r="1010" spans="8:8" x14ac:dyDescent="0.25">
      <c r="H1010" s="27"/>
    </row>
    <row r="1011" spans="8:8" x14ac:dyDescent="0.25">
      <c r="H1011" s="27"/>
    </row>
    <row r="1012" spans="8:8" x14ac:dyDescent="0.25">
      <c r="H1012" s="27"/>
    </row>
    <row r="1013" spans="8:8" x14ac:dyDescent="0.25">
      <c r="H1013" s="27"/>
    </row>
    <row r="1014" spans="8:8" x14ac:dyDescent="0.25">
      <c r="H1014" s="27"/>
    </row>
    <row r="1015" spans="8:8" x14ac:dyDescent="0.25">
      <c r="H1015" s="27"/>
    </row>
    <row r="1016" spans="8:8" x14ac:dyDescent="0.25">
      <c r="H1016" s="27"/>
    </row>
    <row r="1017" spans="8:8" x14ac:dyDescent="0.25">
      <c r="H1017" s="27"/>
    </row>
    <row r="1018" spans="8:8" x14ac:dyDescent="0.25">
      <c r="H1018" s="27"/>
    </row>
    <row r="1019" spans="8:8" x14ac:dyDescent="0.25">
      <c r="H1019" s="27"/>
    </row>
    <row r="1020" spans="8:8" x14ac:dyDescent="0.25">
      <c r="H1020" s="27"/>
    </row>
    <row r="1021" spans="8:8" x14ac:dyDescent="0.25">
      <c r="H1021" s="27"/>
    </row>
    <row r="1022" spans="8:8" x14ac:dyDescent="0.25">
      <c r="H1022" s="27"/>
    </row>
    <row r="1023" spans="8:8" x14ac:dyDescent="0.25">
      <c r="H1023" s="27"/>
    </row>
    <row r="1024" spans="8:8" x14ac:dyDescent="0.25">
      <c r="H1024" s="27"/>
    </row>
    <row r="1025" spans="8:8" x14ac:dyDescent="0.25">
      <c r="H1025" s="27"/>
    </row>
    <row r="1026" spans="8:8" x14ac:dyDescent="0.25">
      <c r="H1026" s="27"/>
    </row>
    <row r="1027" spans="8:8" x14ac:dyDescent="0.25">
      <c r="H1027" s="27"/>
    </row>
    <row r="1028" spans="8:8" x14ac:dyDescent="0.25">
      <c r="H1028" s="27"/>
    </row>
    <row r="1029" spans="8:8" x14ac:dyDescent="0.25">
      <c r="H1029" s="27"/>
    </row>
    <row r="1030" spans="8:8" x14ac:dyDescent="0.25">
      <c r="H1030" s="27"/>
    </row>
    <row r="1031" spans="8:8" x14ac:dyDescent="0.25">
      <c r="H1031" s="27"/>
    </row>
    <row r="1032" spans="8:8" x14ac:dyDescent="0.25">
      <c r="H1032" s="27"/>
    </row>
    <row r="1033" spans="8:8" x14ac:dyDescent="0.25">
      <c r="H1033" s="27"/>
    </row>
    <row r="1034" spans="8:8" x14ac:dyDescent="0.25">
      <c r="H1034" s="27"/>
    </row>
    <row r="1035" spans="8:8" x14ac:dyDescent="0.25">
      <c r="H1035" s="27"/>
    </row>
    <row r="1036" spans="8:8" x14ac:dyDescent="0.25">
      <c r="H1036" s="27"/>
    </row>
    <row r="1037" spans="8:8" x14ac:dyDescent="0.25">
      <c r="H1037" s="27"/>
    </row>
    <row r="1038" spans="8:8" x14ac:dyDescent="0.25">
      <c r="H1038" s="27"/>
    </row>
    <row r="1039" spans="8:8" x14ac:dyDescent="0.25">
      <c r="H1039" s="27"/>
    </row>
    <row r="1040" spans="8:8" x14ac:dyDescent="0.25">
      <c r="H1040" s="27"/>
    </row>
    <row r="1041" spans="8:8" x14ac:dyDescent="0.25">
      <c r="H1041" s="27"/>
    </row>
    <row r="1042" spans="8:8" x14ac:dyDescent="0.25">
      <c r="H1042" s="27"/>
    </row>
    <row r="1043" spans="8:8" x14ac:dyDescent="0.25">
      <c r="H1043" s="27"/>
    </row>
    <row r="1044" spans="8:8" x14ac:dyDescent="0.25">
      <c r="H1044" s="27"/>
    </row>
    <row r="1045" spans="8:8" x14ac:dyDescent="0.25">
      <c r="H1045" s="27"/>
    </row>
    <row r="1046" spans="8:8" x14ac:dyDescent="0.25">
      <c r="H1046" s="27"/>
    </row>
    <row r="1047" spans="8:8" x14ac:dyDescent="0.25">
      <c r="H1047" s="27"/>
    </row>
    <row r="1048" spans="8:8" x14ac:dyDescent="0.25">
      <c r="H1048" s="27"/>
    </row>
    <row r="1049" spans="8:8" x14ac:dyDescent="0.25">
      <c r="H1049" s="27"/>
    </row>
    <row r="1050" spans="8:8" x14ac:dyDescent="0.25">
      <c r="H1050" s="27"/>
    </row>
    <row r="1051" spans="8:8" x14ac:dyDescent="0.25">
      <c r="H1051" s="27"/>
    </row>
    <row r="1052" spans="8:8" x14ac:dyDescent="0.25">
      <c r="H1052" s="27"/>
    </row>
    <row r="1053" spans="8:8" x14ac:dyDescent="0.25">
      <c r="H1053" s="27"/>
    </row>
    <row r="1054" spans="8:8" x14ac:dyDescent="0.25">
      <c r="H1054" s="27"/>
    </row>
    <row r="1055" spans="8:8" x14ac:dyDescent="0.25">
      <c r="H1055" s="27"/>
    </row>
    <row r="1056" spans="8:8" x14ac:dyDescent="0.25">
      <c r="H1056" s="27"/>
    </row>
    <row r="1057" spans="8:8" x14ac:dyDescent="0.25">
      <c r="H1057" s="27"/>
    </row>
    <row r="1058" spans="8:8" x14ac:dyDescent="0.25">
      <c r="H1058" s="27"/>
    </row>
    <row r="1059" spans="8:8" x14ac:dyDescent="0.25">
      <c r="H1059" s="27"/>
    </row>
    <row r="1060" spans="8:8" x14ac:dyDescent="0.25">
      <c r="H1060" s="27"/>
    </row>
    <row r="1061" spans="8:8" x14ac:dyDescent="0.25">
      <c r="H1061" s="27"/>
    </row>
    <row r="1062" spans="8:8" x14ac:dyDescent="0.25">
      <c r="H1062" s="27"/>
    </row>
    <row r="1063" spans="8:8" x14ac:dyDescent="0.25">
      <c r="H1063" s="27"/>
    </row>
    <row r="1064" spans="8:8" x14ac:dyDescent="0.25">
      <c r="H1064" s="27"/>
    </row>
    <row r="1065" spans="8:8" x14ac:dyDescent="0.25">
      <c r="H1065" s="27"/>
    </row>
    <row r="1066" spans="8:8" x14ac:dyDescent="0.25">
      <c r="H1066" s="27"/>
    </row>
    <row r="1067" spans="8:8" x14ac:dyDescent="0.25">
      <c r="H1067" s="27"/>
    </row>
    <row r="1068" spans="8:8" x14ac:dyDescent="0.25">
      <c r="H1068" s="27"/>
    </row>
    <row r="1069" spans="8:8" x14ac:dyDescent="0.25">
      <c r="H1069" s="27"/>
    </row>
    <row r="1070" spans="8:8" x14ac:dyDescent="0.25">
      <c r="H1070" s="27"/>
    </row>
    <row r="1071" spans="8:8" x14ac:dyDescent="0.25">
      <c r="H1071" s="27"/>
    </row>
    <row r="1072" spans="8:8" x14ac:dyDescent="0.25">
      <c r="H1072" s="27"/>
    </row>
    <row r="1073" spans="1:10" x14ac:dyDescent="0.25">
      <c r="H1073" s="27"/>
    </row>
    <row r="1074" spans="1:10" x14ac:dyDescent="0.25">
      <c r="H1074" s="27"/>
    </row>
    <row r="1075" spans="1:10" x14ac:dyDescent="0.25">
      <c r="H1075" s="27"/>
    </row>
    <row r="1076" spans="1:10" x14ac:dyDescent="0.25">
      <c r="H1076" s="27"/>
    </row>
    <row r="1077" spans="1:10" x14ac:dyDescent="0.25">
      <c r="H1077" s="27"/>
    </row>
    <row r="1078" spans="1:10" x14ac:dyDescent="0.25">
      <c r="H1078" s="27"/>
    </row>
    <row r="1079" spans="1:10" x14ac:dyDescent="0.25">
      <c r="H1079" s="27"/>
    </row>
    <row r="1080" spans="1:10" x14ac:dyDescent="0.25">
      <c r="H1080" s="27"/>
    </row>
    <row r="1081" spans="1:10" x14ac:dyDescent="0.25">
      <c r="H1081" s="27"/>
    </row>
    <row r="1082" spans="1:10" x14ac:dyDescent="0.25">
      <c r="H1082" s="27"/>
    </row>
    <row r="1083" spans="1:10" x14ac:dyDescent="0.25">
      <c r="H1083" s="27"/>
    </row>
    <row r="1084" spans="1:10" x14ac:dyDescent="0.25">
      <c r="H1084" s="27"/>
    </row>
    <row r="1085" spans="1:10" x14ac:dyDescent="0.25">
      <c r="H1085" s="27"/>
    </row>
    <row r="1086" spans="1:10" ht="13.8" thickBot="1" x14ac:dyDescent="0.3">
      <c r="H1086" s="27"/>
    </row>
    <row r="1087" spans="1:10" ht="14.4" thickBot="1" x14ac:dyDescent="0.3">
      <c r="D1087" s="46" t="s">
        <v>471</v>
      </c>
      <c r="E1087" s="18" t="s">
        <v>472</v>
      </c>
      <c r="F1087" s="18" t="s">
        <v>473</v>
      </c>
      <c r="G1087" s="18" t="s">
        <v>474</v>
      </c>
      <c r="H1087" s="65" t="s">
        <v>475</v>
      </c>
      <c r="I1087" s="18" t="s">
        <v>646</v>
      </c>
    </row>
    <row r="1088" spans="1:10" ht="15.6" thickBot="1" x14ac:dyDescent="0.3">
      <c r="A1088" s="66" t="s">
        <v>99</v>
      </c>
      <c r="B1088" s="67" t="s">
        <v>283</v>
      </c>
      <c r="C1088" s="27" t="s">
        <v>466</v>
      </c>
      <c r="D1088" s="68" t="s">
        <v>850</v>
      </c>
      <c r="E1088" s="27" t="s">
        <v>476</v>
      </c>
      <c r="F1088" s="27" t="s">
        <v>477</v>
      </c>
      <c r="G1088" s="27" t="s">
        <v>478</v>
      </c>
      <c r="H1088" s="27" t="s">
        <v>479</v>
      </c>
      <c r="I1088" s="27" t="s">
        <v>846</v>
      </c>
      <c r="J1088" s="27" t="s">
        <v>892</v>
      </c>
    </row>
    <row r="1089" spans="1:10" ht="15.6" thickBot="1" x14ac:dyDescent="0.3">
      <c r="A1089" s="66" t="s">
        <v>100</v>
      </c>
      <c r="B1089" s="69" t="s">
        <v>284</v>
      </c>
      <c r="C1089" s="27" t="s">
        <v>467</v>
      </c>
      <c r="D1089" s="68" t="s">
        <v>851</v>
      </c>
      <c r="E1089" s="27" t="s">
        <v>480</v>
      </c>
      <c r="F1089" s="27" t="s">
        <v>481</v>
      </c>
      <c r="G1089" s="27" t="s">
        <v>478</v>
      </c>
      <c r="H1089" s="27" t="s">
        <v>482</v>
      </c>
      <c r="I1089" s="27" t="s">
        <v>846</v>
      </c>
      <c r="J1089" s="27" t="s">
        <v>893</v>
      </c>
    </row>
    <row r="1090" spans="1:10" ht="15.6" thickBot="1" x14ac:dyDescent="0.3">
      <c r="A1090" s="66" t="s">
        <v>101</v>
      </c>
      <c r="B1090" s="69" t="s">
        <v>285</v>
      </c>
      <c r="C1090" s="70" t="s">
        <v>470</v>
      </c>
      <c r="D1090" s="68" t="s">
        <v>852</v>
      </c>
      <c r="E1090" s="27" t="s">
        <v>483</v>
      </c>
      <c r="F1090" s="27" t="s">
        <v>484</v>
      </c>
      <c r="G1090" s="27" t="s">
        <v>478</v>
      </c>
      <c r="H1090" s="27" t="s">
        <v>485</v>
      </c>
      <c r="I1090" s="27" t="s">
        <v>846</v>
      </c>
      <c r="J1090" s="27" t="s">
        <v>894</v>
      </c>
    </row>
    <row r="1091" spans="1:10" ht="15.6" thickBot="1" x14ac:dyDescent="0.3">
      <c r="A1091" s="66" t="s">
        <v>102</v>
      </c>
      <c r="B1091" s="69" t="s">
        <v>286</v>
      </c>
      <c r="C1091" s="27" t="s">
        <v>468</v>
      </c>
      <c r="D1091" s="68" t="s">
        <v>853</v>
      </c>
      <c r="E1091" s="27" t="s">
        <v>486</v>
      </c>
      <c r="F1091" s="27" t="s">
        <v>487</v>
      </c>
      <c r="G1091" s="27" t="s">
        <v>478</v>
      </c>
      <c r="H1091" s="27" t="s">
        <v>488</v>
      </c>
      <c r="I1091" s="27" t="s">
        <v>846</v>
      </c>
      <c r="J1091" s="27" t="s">
        <v>895</v>
      </c>
    </row>
    <row r="1092" spans="1:10" ht="15.6" thickBot="1" x14ac:dyDescent="0.3">
      <c r="A1092" s="66" t="s">
        <v>103</v>
      </c>
      <c r="B1092" s="69" t="s">
        <v>287</v>
      </c>
      <c r="C1092" s="70" t="s">
        <v>469</v>
      </c>
      <c r="D1092" s="68" t="s">
        <v>854</v>
      </c>
      <c r="E1092" s="27" t="s">
        <v>489</v>
      </c>
      <c r="F1092" s="27" t="s">
        <v>490</v>
      </c>
      <c r="G1092" s="27" t="s">
        <v>478</v>
      </c>
      <c r="H1092" s="27" t="s">
        <v>491</v>
      </c>
      <c r="I1092" s="27" t="s">
        <v>846</v>
      </c>
      <c r="J1092" s="27" t="s">
        <v>896</v>
      </c>
    </row>
    <row r="1093" spans="1:10" ht="15.6" thickBot="1" x14ac:dyDescent="0.3">
      <c r="A1093" s="66" t="s">
        <v>104</v>
      </c>
      <c r="B1093" s="69" t="s">
        <v>288</v>
      </c>
      <c r="D1093" s="68">
        <v>104</v>
      </c>
      <c r="E1093" s="27" t="s">
        <v>492</v>
      </c>
      <c r="F1093" s="27" t="s">
        <v>493</v>
      </c>
      <c r="G1093" s="27" t="s">
        <v>478</v>
      </c>
      <c r="H1093" s="27" t="s">
        <v>494</v>
      </c>
      <c r="I1093" s="27" t="s">
        <v>846</v>
      </c>
      <c r="J1093" s="27" t="s">
        <v>897</v>
      </c>
    </row>
    <row r="1094" spans="1:10" ht="15.6" thickBot="1" x14ac:dyDescent="0.3">
      <c r="A1094" s="66" t="s">
        <v>105</v>
      </c>
      <c r="B1094" s="69" t="s">
        <v>289</v>
      </c>
      <c r="D1094" s="68" t="s">
        <v>855</v>
      </c>
      <c r="E1094" s="27" t="s">
        <v>495</v>
      </c>
      <c r="F1094" s="27" t="s">
        <v>496</v>
      </c>
      <c r="G1094" s="27" t="s">
        <v>478</v>
      </c>
      <c r="H1094" s="27" t="s">
        <v>497</v>
      </c>
      <c r="I1094" s="27" t="s">
        <v>846</v>
      </c>
      <c r="J1094" s="27" t="s">
        <v>898</v>
      </c>
    </row>
    <row r="1095" spans="1:10" ht="15.6" thickBot="1" x14ac:dyDescent="0.3">
      <c r="A1095" s="66" t="s">
        <v>106</v>
      </c>
      <c r="B1095" s="69" t="s">
        <v>290</v>
      </c>
      <c r="D1095" s="71" t="s">
        <v>1032</v>
      </c>
      <c r="E1095" s="27" t="s">
        <v>498</v>
      </c>
      <c r="F1095" s="27" t="s">
        <v>499</v>
      </c>
      <c r="G1095" s="27" t="s">
        <v>500</v>
      </c>
      <c r="H1095" s="27" t="s">
        <v>501</v>
      </c>
      <c r="I1095" s="27" t="s">
        <v>846</v>
      </c>
      <c r="J1095" s="27" t="s">
        <v>1033</v>
      </c>
    </row>
    <row r="1096" spans="1:10" ht="15.6" thickBot="1" x14ac:dyDescent="0.3">
      <c r="A1096" s="66" t="s">
        <v>107</v>
      </c>
      <c r="B1096" s="69" t="s">
        <v>291</v>
      </c>
      <c r="D1096" s="68" t="s">
        <v>856</v>
      </c>
      <c r="E1096" s="27" t="s">
        <v>502</v>
      </c>
      <c r="F1096" s="27" t="s">
        <v>503</v>
      </c>
      <c r="G1096" s="27" t="s">
        <v>500</v>
      </c>
      <c r="H1096" s="27" t="s">
        <v>504</v>
      </c>
      <c r="I1096" s="27" t="s">
        <v>846</v>
      </c>
      <c r="J1096" s="27" t="s">
        <v>899</v>
      </c>
    </row>
    <row r="1097" spans="1:10" ht="15.6" thickBot="1" x14ac:dyDescent="0.3">
      <c r="A1097" s="66" t="s">
        <v>108</v>
      </c>
      <c r="B1097" s="69" t="s">
        <v>292</v>
      </c>
      <c r="D1097" s="71" t="s">
        <v>1032</v>
      </c>
      <c r="E1097" s="27" t="s">
        <v>505</v>
      </c>
      <c r="F1097" s="27" t="s">
        <v>506</v>
      </c>
      <c r="G1097" s="27" t="s">
        <v>500</v>
      </c>
      <c r="H1097" s="27" t="s">
        <v>507</v>
      </c>
      <c r="I1097" s="27" t="s">
        <v>846</v>
      </c>
      <c r="J1097" s="27" t="s">
        <v>1034</v>
      </c>
    </row>
    <row r="1098" spans="1:10" ht="15.6" thickBot="1" x14ac:dyDescent="0.3">
      <c r="A1098" s="66" t="s">
        <v>109</v>
      </c>
      <c r="B1098" s="69" t="s">
        <v>293</v>
      </c>
      <c r="D1098" s="68" t="s">
        <v>857</v>
      </c>
      <c r="E1098" s="27" t="s">
        <v>508</v>
      </c>
      <c r="F1098" s="27" t="s">
        <v>509</v>
      </c>
      <c r="G1098" s="27" t="s">
        <v>510</v>
      </c>
      <c r="H1098" s="27" t="s">
        <v>511</v>
      </c>
      <c r="I1098" s="27" t="s">
        <v>846</v>
      </c>
      <c r="J1098" s="27" t="s">
        <v>900</v>
      </c>
    </row>
    <row r="1099" spans="1:10" ht="15.6" thickBot="1" x14ac:dyDescent="0.3">
      <c r="A1099" s="66" t="s">
        <v>110</v>
      </c>
      <c r="B1099" s="69" t="s">
        <v>294</v>
      </c>
      <c r="D1099" s="68" t="s">
        <v>858</v>
      </c>
      <c r="E1099" s="27" t="s">
        <v>512</v>
      </c>
      <c r="F1099" s="27" t="s">
        <v>513</v>
      </c>
      <c r="G1099" s="27" t="s">
        <v>500</v>
      </c>
      <c r="H1099" s="27" t="s">
        <v>514</v>
      </c>
      <c r="I1099" s="27" t="s">
        <v>846</v>
      </c>
      <c r="J1099" s="27" t="s">
        <v>901</v>
      </c>
    </row>
    <row r="1100" spans="1:10" ht="15.6" thickBot="1" x14ac:dyDescent="0.3">
      <c r="A1100" s="66" t="s">
        <v>111</v>
      </c>
      <c r="B1100" s="69" t="s">
        <v>295</v>
      </c>
      <c r="D1100" s="68" t="s">
        <v>859</v>
      </c>
      <c r="E1100" s="27" t="s">
        <v>515</v>
      </c>
      <c r="F1100" s="27" t="s">
        <v>516</v>
      </c>
      <c r="G1100" s="27" t="s">
        <v>500</v>
      </c>
      <c r="H1100" s="27" t="s">
        <v>517</v>
      </c>
      <c r="I1100" s="27" t="s">
        <v>846</v>
      </c>
      <c r="J1100" s="27" t="s">
        <v>902</v>
      </c>
    </row>
    <row r="1101" spans="1:10" ht="15.6" thickBot="1" x14ac:dyDescent="0.3">
      <c r="A1101" s="66" t="s">
        <v>112</v>
      </c>
      <c r="B1101" s="69" t="s">
        <v>296</v>
      </c>
      <c r="D1101" s="68" t="s">
        <v>860</v>
      </c>
      <c r="E1101" s="27" t="s">
        <v>518</v>
      </c>
      <c r="F1101" s="27" t="s">
        <v>519</v>
      </c>
      <c r="G1101" s="27" t="s">
        <v>500</v>
      </c>
      <c r="H1101" s="27" t="s">
        <v>520</v>
      </c>
      <c r="I1101" s="27" t="s">
        <v>846</v>
      </c>
      <c r="J1101" s="27" t="s">
        <v>903</v>
      </c>
    </row>
    <row r="1102" spans="1:10" ht="15.6" thickBot="1" x14ac:dyDescent="0.3">
      <c r="A1102" s="66" t="s">
        <v>113</v>
      </c>
      <c r="B1102" s="69" t="s">
        <v>297</v>
      </c>
      <c r="D1102" s="68" t="s">
        <v>861</v>
      </c>
      <c r="E1102" s="27" t="s">
        <v>521</v>
      </c>
      <c r="F1102" s="27" t="s">
        <v>522</v>
      </c>
      <c r="G1102" s="27" t="s">
        <v>500</v>
      </c>
      <c r="H1102" s="27" t="s">
        <v>523</v>
      </c>
      <c r="I1102" s="27" t="s">
        <v>846</v>
      </c>
      <c r="J1102" s="27" t="s">
        <v>904</v>
      </c>
    </row>
    <row r="1103" spans="1:10" ht="15.6" thickBot="1" x14ac:dyDescent="0.3">
      <c r="A1103" s="66" t="s">
        <v>114</v>
      </c>
      <c r="B1103" s="69" t="s">
        <v>298</v>
      </c>
      <c r="D1103" s="68" t="s">
        <v>862</v>
      </c>
      <c r="E1103" s="27" t="s">
        <v>524</v>
      </c>
      <c r="F1103" s="27" t="s">
        <v>525</v>
      </c>
      <c r="G1103" s="27" t="s">
        <v>849</v>
      </c>
      <c r="H1103" s="27" t="s">
        <v>526</v>
      </c>
      <c r="I1103" s="27" t="s">
        <v>846</v>
      </c>
      <c r="J1103" s="27" t="s">
        <v>905</v>
      </c>
    </row>
    <row r="1104" spans="1:10" ht="15.6" thickBot="1" x14ac:dyDescent="0.3">
      <c r="A1104" s="66" t="s">
        <v>115</v>
      </c>
      <c r="B1104" s="69" t="s">
        <v>299</v>
      </c>
      <c r="D1104" s="68">
        <v>719</v>
      </c>
      <c r="E1104" s="27" t="s">
        <v>527</v>
      </c>
      <c r="F1104" s="27" t="s">
        <v>528</v>
      </c>
      <c r="G1104" s="27" t="s">
        <v>849</v>
      </c>
      <c r="H1104" s="27" t="s">
        <v>529</v>
      </c>
      <c r="I1104" s="27" t="s">
        <v>846</v>
      </c>
      <c r="J1104" s="27" t="s">
        <v>906</v>
      </c>
    </row>
    <row r="1105" spans="1:10" ht="15.6" thickBot="1" x14ac:dyDescent="0.3">
      <c r="A1105" s="66" t="s">
        <v>116</v>
      </c>
      <c r="B1105" s="69" t="s">
        <v>300</v>
      </c>
      <c r="D1105" s="68">
        <v>107</v>
      </c>
      <c r="E1105" s="27" t="s">
        <v>530</v>
      </c>
      <c r="F1105" s="27" t="s">
        <v>531</v>
      </c>
      <c r="G1105" s="27" t="s">
        <v>849</v>
      </c>
      <c r="H1105" s="27" t="s">
        <v>532</v>
      </c>
      <c r="I1105" s="27" t="s">
        <v>846</v>
      </c>
      <c r="J1105" s="27" t="s">
        <v>907</v>
      </c>
    </row>
    <row r="1106" spans="1:10" ht="15.6" thickBot="1" x14ac:dyDescent="0.3">
      <c r="A1106" s="66" t="s">
        <v>117</v>
      </c>
      <c r="B1106" s="69" t="s">
        <v>301</v>
      </c>
      <c r="D1106" s="68">
        <v>318</v>
      </c>
      <c r="E1106" s="27" t="s">
        <v>533</v>
      </c>
      <c r="F1106" s="27" t="s">
        <v>534</v>
      </c>
      <c r="G1106" s="27" t="s">
        <v>849</v>
      </c>
      <c r="H1106" s="27" t="s">
        <v>535</v>
      </c>
      <c r="I1106" s="27" t="s">
        <v>846</v>
      </c>
      <c r="J1106" s="27" t="s">
        <v>908</v>
      </c>
    </row>
    <row r="1107" spans="1:10" ht="15.6" thickBot="1" x14ac:dyDescent="0.3">
      <c r="A1107" s="66" t="s">
        <v>118</v>
      </c>
      <c r="B1107" s="69" t="s">
        <v>302</v>
      </c>
      <c r="D1107" s="68">
        <v>218</v>
      </c>
      <c r="E1107" s="27" t="s">
        <v>536</v>
      </c>
      <c r="F1107" s="27" t="s">
        <v>537</v>
      </c>
      <c r="G1107" s="27" t="s">
        <v>849</v>
      </c>
      <c r="H1107" s="27" t="s">
        <v>538</v>
      </c>
      <c r="I1107" s="27" t="s">
        <v>846</v>
      </c>
      <c r="J1107" s="27" t="s">
        <v>909</v>
      </c>
    </row>
    <row r="1108" spans="1:10" ht="15.6" thickBot="1" x14ac:dyDescent="0.3">
      <c r="A1108" s="66" t="s">
        <v>119</v>
      </c>
      <c r="B1108" s="69" t="s">
        <v>303</v>
      </c>
      <c r="D1108" s="68">
        <v>208</v>
      </c>
      <c r="E1108" s="27" t="s">
        <v>539</v>
      </c>
      <c r="F1108" s="27" t="s">
        <v>540</v>
      </c>
      <c r="G1108" s="27" t="s">
        <v>849</v>
      </c>
      <c r="H1108" s="27" t="s">
        <v>541</v>
      </c>
      <c r="I1108" s="27" t="s">
        <v>846</v>
      </c>
      <c r="J1108" s="27" t="s">
        <v>910</v>
      </c>
    </row>
    <row r="1109" spans="1:10" ht="15.6" thickBot="1" x14ac:dyDescent="0.3">
      <c r="A1109" s="66" t="s">
        <v>120</v>
      </c>
      <c r="B1109" s="69" t="s">
        <v>304</v>
      </c>
      <c r="D1109" s="68">
        <v>263</v>
      </c>
      <c r="E1109" s="27" t="s">
        <v>542</v>
      </c>
      <c r="F1109" s="27" t="s">
        <v>543</v>
      </c>
      <c r="G1109" s="27" t="s">
        <v>849</v>
      </c>
      <c r="H1109" s="27" t="s">
        <v>544</v>
      </c>
      <c r="I1109" s="27" t="s">
        <v>846</v>
      </c>
      <c r="J1109" s="27" t="s">
        <v>911</v>
      </c>
    </row>
    <row r="1110" spans="1:10" ht="15.6" thickBot="1" x14ac:dyDescent="0.3">
      <c r="A1110" s="66" t="s">
        <v>121</v>
      </c>
      <c r="B1110" s="69" t="s">
        <v>305</v>
      </c>
      <c r="D1110" s="68">
        <v>263</v>
      </c>
      <c r="E1110" s="27" t="s">
        <v>545</v>
      </c>
      <c r="F1110" s="27" t="s">
        <v>546</v>
      </c>
      <c r="G1110" s="27" t="s">
        <v>849</v>
      </c>
      <c r="H1110" s="27">
        <v>0</v>
      </c>
      <c r="I1110" s="27" t="s">
        <v>846</v>
      </c>
      <c r="J1110" s="27" t="s">
        <v>912</v>
      </c>
    </row>
    <row r="1111" spans="1:10" ht="15.6" thickBot="1" x14ac:dyDescent="0.3">
      <c r="A1111" s="66" t="s">
        <v>122</v>
      </c>
      <c r="B1111" s="69" t="s">
        <v>306</v>
      </c>
      <c r="D1111" s="68">
        <v>745</v>
      </c>
      <c r="E1111" s="27" t="s">
        <v>547</v>
      </c>
      <c r="F1111" s="27" t="s">
        <v>548</v>
      </c>
      <c r="G1111" s="27" t="s">
        <v>849</v>
      </c>
      <c r="H1111" s="27" t="s">
        <v>549</v>
      </c>
      <c r="I1111" s="27" t="s">
        <v>846</v>
      </c>
      <c r="J1111" s="27" t="s">
        <v>913</v>
      </c>
    </row>
    <row r="1112" spans="1:10" ht="15.6" thickBot="1" x14ac:dyDescent="0.3">
      <c r="A1112" s="66" t="s">
        <v>123</v>
      </c>
      <c r="B1112" s="69" t="s">
        <v>307</v>
      </c>
      <c r="D1112" s="68">
        <v>721</v>
      </c>
      <c r="E1112" s="27" t="s">
        <v>550</v>
      </c>
      <c r="F1112" s="27" t="s">
        <v>551</v>
      </c>
      <c r="G1112" s="27" t="s">
        <v>849</v>
      </c>
      <c r="H1112" s="27" t="s">
        <v>552</v>
      </c>
      <c r="I1112" s="27" t="s">
        <v>846</v>
      </c>
      <c r="J1112" s="27" t="s">
        <v>914</v>
      </c>
    </row>
    <row r="1113" spans="1:10" ht="15.6" thickBot="1" x14ac:dyDescent="0.3">
      <c r="A1113" s="66" t="s">
        <v>124</v>
      </c>
      <c r="B1113" s="69" t="s">
        <v>308</v>
      </c>
      <c r="D1113" s="68">
        <v>505</v>
      </c>
      <c r="E1113" s="27" t="s">
        <v>553</v>
      </c>
      <c r="F1113" s="27">
        <v>0</v>
      </c>
      <c r="G1113" s="27" t="s">
        <v>849</v>
      </c>
      <c r="H1113" s="27" t="s">
        <v>554</v>
      </c>
      <c r="I1113" s="27" t="s">
        <v>846</v>
      </c>
      <c r="J1113" s="27" t="s">
        <v>915</v>
      </c>
    </row>
    <row r="1114" spans="1:10" ht="15.6" thickBot="1" x14ac:dyDescent="0.3">
      <c r="A1114" s="66" t="s">
        <v>125</v>
      </c>
      <c r="B1114" s="69" t="s">
        <v>309</v>
      </c>
      <c r="D1114" s="68">
        <v>229</v>
      </c>
      <c r="E1114" s="27" t="s">
        <v>555</v>
      </c>
      <c r="F1114" s="27" t="s">
        <v>556</v>
      </c>
      <c r="G1114" s="27" t="s">
        <v>849</v>
      </c>
      <c r="H1114" s="27" t="s">
        <v>557</v>
      </c>
      <c r="I1114" s="27" t="s">
        <v>846</v>
      </c>
      <c r="J1114" s="27" t="s">
        <v>916</v>
      </c>
    </row>
    <row r="1115" spans="1:10" ht="15.6" thickBot="1" x14ac:dyDescent="0.3">
      <c r="A1115" s="66" t="s">
        <v>126</v>
      </c>
      <c r="B1115" s="69" t="s">
        <v>310</v>
      </c>
      <c r="D1115" s="68">
        <v>707</v>
      </c>
      <c r="E1115" s="27" t="s">
        <v>558</v>
      </c>
      <c r="F1115" s="27" t="s">
        <v>559</v>
      </c>
      <c r="G1115" s="27" t="s">
        <v>849</v>
      </c>
      <c r="H1115" s="27" t="s">
        <v>560</v>
      </c>
      <c r="I1115" s="27" t="s">
        <v>846</v>
      </c>
      <c r="J1115" s="27" t="s">
        <v>917</v>
      </c>
    </row>
    <row r="1116" spans="1:10" ht="15.6" thickBot="1" x14ac:dyDescent="0.3">
      <c r="A1116" s="66" t="s">
        <v>127</v>
      </c>
      <c r="B1116" s="69" t="s">
        <v>311</v>
      </c>
      <c r="D1116" s="68">
        <v>265</v>
      </c>
      <c r="E1116" s="27" t="s">
        <v>561</v>
      </c>
      <c r="F1116" s="27" t="s">
        <v>562</v>
      </c>
      <c r="G1116" s="27" t="s">
        <v>849</v>
      </c>
      <c r="H1116" s="27" t="s">
        <v>563</v>
      </c>
      <c r="I1116" s="27" t="s">
        <v>846</v>
      </c>
      <c r="J1116" s="27" t="s">
        <v>918</v>
      </c>
    </row>
    <row r="1117" spans="1:10" ht="15.6" thickBot="1" x14ac:dyDescent="0.3">
      <c r="A1117" s="66" t="s">
        <v>128</v>
      </c>
      <c r="B1117" s="69" t="s">
        <v>312</v>
      </c>
      <c r="D1117" s="68">
        <v>224</v>
      </c>
      <c r="E1117" s="27" t="s">
        <v>564</v>
      </c>
      <c r="F1117" s="27" t="s">
        <v>565</v>
      </c>
      <c r="G1117" s="27" t="s">
        <v>849</v>
      </c>
      <c r="H1117" s="27" t="s">
        <v>566</v>
      </c>
      <c r="I1117" s="27" t="s">
        <v>846</v>
      </c>
      <c r="J1117" s="27" t="s">
        <v>919</v>
      </c>
    </row>
    <row r="1118" spans="1:10" ht="15.6" thickBot="1" x14ac:dyDescent="0.3">
      <c r="A1118" s="66" t="s">
        <v>129</v>
      </c>
      <c r="B1118" s="69" t="s">
        <v>313</v>
      </c>
      <c r="D1118" s="68">
        <v>612</v>
      </c>
      <c r="E1118" s="27" t="s">
        <v>567</v>
      </c>
      <c r="F1118" s="27" t="s">
        <v>568</v>
      </c>
      <c r="G1118" s="27" t="s">
        <v>849</v>
      </c>
      <c r="H1118" s="27" t="s">
        <v>569</v>
      </c>
      <c r="I1118" s="27" t="s">
        <v>846</v>
      </c>
      <c r="J1118" s="27" t="s">
        <v>920</v>
      </c>
    </row>
    <row r="1119" spans="1:10" ht="15.6" thickBot="1" x14ac:dyDescent="0.3">
      <c r="A1119" s="66" t="s">
        <v>130</v>
      </c>
      <c r="B1119" s="69" t="s">
        <v>314</v>
      </c>
      <c r="D1119" s="68">
        <v>604</v>
      </c>
      <c r="E1119" s="27" t="s">
        <v>570</v>
      </c>
      <c r="F1119" s="27" t="s">
        <v>571</v>
      </c>
      <c r="G1119" s="27" t="s">
        <v>849</v>
      </c>
      <c r="H1119" s="27" t="s">
        <v>572</v>
      </c>
      <c r="I1119" s="27" t="s">
        <v>846</v>
      </c>
      <c r="J1119" s="27" t="s">
        <v>921</v>
      </c>
    </row>
    <row r="1120" spans="1:10" ht="15.6" thickBot="1" x14ac:dyDescent="0.3">
      <c r="A1120" s="66" t="s">
        <v>131</v>
      </c>
      <c r="B1120" s="69" t="s">
        <v>315</v>
      </c>
      <c r="D1120" s="68">
        <v>320</v>
      </c>
      <c r="E1120" s="27" t="s">
        <v>573</v>
      </c>
      <c r="F1120" s="27" t="s">
        <v>574</v>
      </c>
      <c r="G1120" s="27" t="s">
        <v>849</v>
      </c>
      <c r="H1120" s="27" t="s">
        <v>575</v>
      </c>
      <c r="I1120" s="27" t="s">
        <v>846</v>
      </c>
      <c r="J1120" s="27" t="s">
        <v>922</v>
      </c>
    </row>
    <row r="1121" spans="1:10" ht="15.6" thickBot="1" x14ac:dyDescent="0.3">
      <c r="A1121" s="66" t="s">
        <v>132</v>
      </c>
      <c r="B1121" s="69" t="s">
        <v>316</v>
      </c>
      <c r="D1121" s="68">
        <v>630</v>
      </c>
      <c r="E1121" s="27" t="s">
        <v>576</v>
      </c>
      <c r="F1121" s="27" t="s">
        <v>577</v>
      </c>
      <c r="G1121" s="27" t="s">
        <v>849</v>
      </c>
      <c r="H1121" s="27" t="s">
        <v>578</v>
      </c>
      <c r="I1121" s="27" t="s">
        <v>846</v>
      </c>
      <c r="J1121" s="27" t="s">
        <v>923</v>
      </c>
    </row>
    <row r="1122" spans="1:10" ht="15.6" thickBot="1" x14ac:dyDescent="0.3">
      <c r="A1122" s="66" t="s">
        <v>133</v>
      </c>
      <c r="B1122" s="69" t="s">
        <v>317</v>
      </c>
      <c r="D1122" s="68" t="s">
        <v>863</v>
      </c>
      <c r="E1122" s="27" t="s">
        <v>579</v>
      </c>
      <c r="F1122" s="27" t="s">
        <v>580</v>
      </c>
      <c r="G1122" s="27" t="s">
        <v>849</v>
      </c>
      <c r="H1122" s="27" t="s">
        <v>581</v>
      </c>
      <c r="I1122" s="27" t="s">
        <v>846</v>
      </c>
      <c r="J1122" s="27" t="s">
        <v>924</v>
      </c>
    </row>
    <row r="1123" spans="1:10" ht="15.6" thickBot="1" x14ac:dyDescent="0.3">
      <c r="A1123" s="66" t="s">
        <v>134</v>
      </c>
      <c r="B1123" s="69" t="s">
        <v>318</v>
      </c>
      <c r="D1123" s="68">
        <v>184</v>
      </c>
      <c r="E1123" s="27" t="s">
        <v>582</v>
      </c>
      <c r="F1123" s="27" t="s">
        <v>583</v>
      </c>
      <c r="G1123" s="27" t="s">
        <v>849</v>
      </c>
      <c r="H1123" s="27" t="s">
        <v>584</v>
      </c>
      <c r="I1123" s="27" t="s">
        <v>846</v>
      </c>
      <c r="J1123" s="27" t="s">
        <v>925</v>
      </c>
    </row>
    <row r="1124" spans="1:10" ht="15.6" thickBot="1" x14ac:dyDescent="0.3">
      <c r="A1124" s="66" t="s">
        <v>135</v>
      </c>
      <c r="B1124" s="69" t="s">
        <v>319</v>
      </c>
      <c r="D1124" s="68">
        <v>479</v>
      </c>
      <c r="E1124" s="27" t="s">
        <v>585</v>
      </c>
      <c r="F1124" s="27" t="s">
        <v>586</v>
      </c>
      <c r="G1124" s="27" t="s">
        <v>849</v>
      </c>
      <c r="H1124" s="27" t="s">
        <v>587</v>
      </c>
      <c r="I1124" s="27" t="s">
        <v>846</v>
      </c>
      <c r="J1124" s="27" t="s">
        <v>926</v>
      </c>
    </row>
    <row r="1125" spans="1:10" ht="15.6" thickBot="1" x14ac:dyDescent="0.3">
      <c r="A1125" s="66" t="s">
        <v>136</v>
      </c>
      <c r="B1125" s="69" t="s">
        <v>320</v>
      </c>
      <c r="D1125" s="68" t="s">
        <v>588</v>
      </c>
      <c r="E1125" s="27" t="s">
        <v>589</v>
      </c>
      <c r="F1125" s="27" t="s">
        <v>590</v>
      </c>
      <c r="G1125" s="27" t="s">
        <v>849</v>
      </c>
      <c r="H1125" s="27" t="s">
        <v>591</v>
      </c>
      <c r="I1125" s="27" t="s">
        <v>846</v>
      </c>
      <c r="J1125" s="27" t="s">
        <v>927</v>
      </c>
    </row>
    <row r="1126" spans="1:10" ht="15.6" thickBot="1" x14ac:dyDescent="0.3">
      <c r="A1126" s="66" t="s">
        <v>137</v>
      </c>
      <c r="B1126" s="69" t="s">
        <v>321</v>
      </c>
      <c r="D1126" s="68">
        <v>389</v>
      </c>
      <c r="E1126" s="27" t="s">
        <v>592</v>
      </c>
      <c r="F1126" s="27" t="s">
        <v>593</v>
      </c>
      <c r="G1126" s="27" t="s">
        <v>849</v>
      </c>
      <c r="H1126" s="27" t="s">
        <v>594</v>
      </c>
      <c r="I1126" s="27" t="s">
        <v>846</v>
      </c>
      <c r="J1126" s="27" t="s">
        <v>928</v>
      </c>
    </row>
    <row r="1127" spans="1:10" ht="15.6" thickBot="1" x14ac:dyDescent="0.3">
      <c r="A1127" s="66" t="s">
        <v>138</v>
      </c>
      <c r="B1127" s="69" t="s">
        <v>322</v>
      </c>
      <c r="D1127" s="68">
        <v>746</v>
      </c>
      <c r="E1127" s="27" t="s">
        <v>595</v>
      </c>
      <c r="F1127" s="27" t="s">
        <v>596</v>
      </c>
      <c r="G1127" s="27" t="s">
        <v>849</v>
      </c>
      <c r="H1127" s="27" t="s">
        <v>597</v>
      </c>
      <c r="I1127" s="27" t="s">
        <v>846</v>
      </c>
      <c r="J1127" s="27" t="s">
        <v>929</v>
      </c>
    </row>
    <row r="1128" spans="1:10" ht="15.6" thickBot="1" x14ac:dyDescent="0.3">
      <c r="A1128" s="66" t="s">
        <v>139</v>
      </c>
      <c r="B1128" s="69" t="s">
        <v>323</v>
      </c>
      <c r="D1128" s="68">
        <v>738</v>
      </c>
      <c r="E1128" s="27" t="s">
        <v>598</v>
      </c>
      <c r="F1128" s="27" t="s">
        <v>599</v>
      </c>
      <c r="G1128" s="27" t="s">
        <v>849</v>
      </c>
      <c r="H1128" s="27" t="s">
        <v>600</v>
      </c>
      <c r="I1128" s="27" t="s">
        <v>846</v>
      </c>
      <c r="J1128" s="27" t="s">
        <v>930</v>
      </c>
    </row>
    <row r="1129" spans="1:10" ht="15.6" thickBot="1" x14ac:dyDescent="0.3">
      <c r="A1129" s="66" t="s">
        <v>140</v>
      </c>
      <c r="B1129" s="69" t="s">
        <v>324</v>
      </c>
      <c r="D1129" s="68">
        <v>623</v>
      </c>
      <c r="E1129" s="27" t="s">
        <v>601</v>
      </c>
      <c r="F1129" s="27" t="s">
        <v>602</v>
      </c>
      <c r="G1129" s="27" t="s">
        <v>849</v>
      </c>
      <c r="H1129" s="27" t="s">
        <v>603</v>
      </c>
      <c r="I1129" s="27" t="s">
        <v>846</v>
      </c>
      <c r="J1129" s="27" t="s">
        <v>931</v>
      </c>
    </row>
    <row r="1130" spans="1:10" ht="15.6" thickBot="1" x14ac:dyDescent="0.3">
      <c r="A1130" s="66" t="s">
        <v>141</v>
      </c>
      <c r="B1130" s="69" t="s">
        <v>325</v>
      </c>
      <c r="D1130" s="68">
        <v>611</v>
      </c>
      <c r="E1130" s="27" t="s">
        <v>604</v>
      </c>
      <c r="F1130" s="27" t="s">
        <v>220</v>
      </c>
      <c r="G1130" s="27" t="s">
        <v>849</v>
      </c>
      <c r="H1130" s="27" t="s">
        <v>605</v>
      </c>
      <c r="I1130" s="27" t="s">
        <v>846</v>
      </c>
      <c r="J1130" s="27" t="s">
        <v>932</v>
      </c>
    </row>
    <row r="1131" spans="1:10" ht="15.6" thickBot="1" x14ac:dyDescent="0.3">
      <c r="A1131" s="66" t="s">
        <v>142</v>
      </c>
      <c r="B1131" s="69" t="s">
        <v>326</v>
      </c>
      <c r="D1131" s="68">
        <v>643</v>
      </c>
      <c r="E1131" s="27" t="s">
        <v>606</v>
      </c>
      <c r="F1131" s="27" t="s">
        <v>607</v>
      </c>
      <c r="G1131" s="27" t="s">
        <v>849</v>
      </c>
      <c r="H1131" s="27" t="s">
        <v>608</v>
      </c>
      <c r="I1131" s="27" t="s">
        <v>846</v>
      </c>
      <c r="J1131" s="27" t="s">
        <v>933</v>
      </c>
    </row>
    <row r="1132" spans="1:10" ht="15.6" thickBot="1" x14ac:dyDescent="0.3">
      <c r="A1132" s="66" t="s">
        <v>143</v>
      </c>
      <c r="B1132" s="69" t="s">
        <v>327</v>
      </c>
      <c r="D1132" s="68">
        <v>638</v>
      </c>
      <c r="E1132" s="27" t="s">
        <v>609</v>
      </c>
      <c r="F1132" s="27" t="s">
        <v>610</v>
      </c>
      <c r="G1132" s="27" t="s">
        <v>849</v>
      </c>
      <c r="H1132" s="27" t="s">
        <v>611</v>
      </c>
      <c r="I1132" s="27" t="s">
        <v>846</v>
      </c>
      <c r="J1132" s="27" t="s">
        <v>934</v>
      </c>
    </row>
    <row r="1133" spans="1:10" ht="15.6" thickBot="1" x14ac:dyDescent="0.3">
      <c r="A1133" s="66" t="s">
        <v>144</v>
      </c>
      <c r="B1133" s="69" t="s">
        <v>328</v>
      </c>
      <c r="D1133" s="68">
        <v>654</v>
      </c>
      <c r="E1133" s="27" t="s">
        <v>612</v>
      </c>
      <c r="F1133" s="27" t="s">
        <v>613</v>
      </c>
      <c r="G1133" s="27" t="s">
        <v>849</v>
      </c>
      <c r="H1133" s="27" t="s">
        <v>614</v>
      </c>
      <c r="I1133" s="27" t="s">
        <v>846</v>
      </c>
      <c r="J1133" s="27" t="s">
        <v>935</v>
      </c>
    </row>
    <row r="1134" spans="1:10" ht="15.6" thickBot="1" x14ac:dyDescent="0.3">
      <c r="A1134" s="66" t="s">
        <v>145</v>
      </c>
      <c r="B1134" s="69" t="s">
        <v>329</v>
      </c>
      <c r="D1134" s="68">
        <v>453</v>
      </c>
      <c r="E1134" s="27" t="s">
        <v>615</v>
      </c>
      <c r="F1134" s="27" t="s">
        <v>616</v>
      </c>
      <c r="G1134" s="27" t="s">
        <v>849</v>
      </c>
      <c r="H1134" s="27" t="s">
        <v>617</v>
      </c>
      <c r="I1134" s="27" t="s">
        <v>846</v>
      </c>
      <c r="J1134" s="27" t="s">
        <v>936</v>
      </c>
    </row>
    <row r="1135" spans="1:10" ht="15.6" thickBot="1" x14ac:dyDescent="0.3">
      <c r="A1135" s="66" t="s">
        <v>146</v>
      </c>
      <c r="B1135" s="69" t="s">
        <v>330</v>
      </c>
      <c r="D1135" s="68">
        <v>422</v>
      </c>
      <c r="E1135" s="27" t="s">
        <v>618</v>
      </c>
      <c r="F1135" s="27" t="s">
        <v>619</v>
      </c>
      <c r="G1135" s="27" t="s">
        <v>849</v>
      </c>
      <c r="H1135" s="27" t="s">
        <v>620</v>
      </c>
      <c r="I1135" s="27" t="s">
        <v>846</v>
      </c>
      <c r="J1135" s="27" t="s">
        <v>937</v>
      </c>
    </row>
    <row r="1136" spans="1:10" ht="15.6" thickBot="1" x14ac:dyDescent="0.3">
      <c r="A1136" s="66" t="s">
        <v>147</v>
      </c>
      <c r="B1136" s="69" t="s">
        <v>331</v>
      </c>
      <c r="D1136" s="68" t="s">
        <v>864</v>
      </c>
      <c r="E1136" s="27" t="s">
        <v>621</v>
      </c>
      <c r="F1136" s="27" t="s">
        <v>622</v>
      </c>
      <c r="G1136" s="27" t="s">
        <v>849</v>
      </c>
      <c r="H1136" s="27" t="s">
        <v>623</v>
      </c>
      <c r="I1136" s="27" t="s">
        <v>846</v>
      </c>
      <c r="J1136" s="27" t="s">
        <v>938</v>
      </c>
    </row>
    <row r="1137" spans="1:10" ht="15.6" thickBot="1" x14ac:dyDescent="0.3">
      <c r="A1137" s="66" t="s">
        <v>148</v>
      </c>
      <c r="B1137" s="69" t="s">
        <v>332</v>
      </c>
      <c r="D1137" s="68">
        <v>637</v>
      </c>
      <c r="E1137" s="27" t="s">
        <v>624</v>
      </c>
      <c r="F1137" s="27" t="s">
        <v>625</v>
      </c>
      <c r="G1137" s="27" t="s">
        <v>849</v>
      </c>
      <c r="H1137" s="27" t="s">
        <v>626</v>
      </c>
      <c r="I1137" s="27" t="s">
        <v>846</v>
      </c>
      <c r="J1137" s="27" t="s">
        <v>939</v>
      </c>
    </row>
    <row r="1138" spans="1:10" ht="15.6" thickBot="1" x14ac:dyDescent="0.3">
      <c r="A1138" s="66" t="s">
        <v>149</v>
      </c>
      <c r="B1138" s="69" t="s">
        <v>333</v>
      </c>
      <c r="D1138" s="68" t="s">
        <v>865</v>
      </c>
      <c r="E1138" s="27" t="s">
        <v>627</v>
      </c>
      <c r="F1138" s="27" t="s">
        <v>628</v>
      </c>
      <c r="G1138" s="27" t="s">
        <v>849</v>
      </c>
      <c r="H1138" s="27" t="s">
        <v>629</v>
      </c>
      <c r="I1138" s="27" t="s">
        <v>846</v>
      </c>
      <c r="J1138" s="27" t="s">
        <v>940</v>
      </c>
    </row>
    <row r="1139" spans="1:10" ht="15.6" thickBot="1" x14ac:dyDescent="0.3">
      <c r="A1139" s="66" t="s">
        <v>150</v>
      </c>
      <c r="B1139" s="69" t="s">
        <v>334</v>
      </c>
      <c r="D1139" s="68">
        <v>655</v>
      </c>
      <c r="E1139" s="27" t="s">
        <v>630</v>
      </c>
      <c r="F1139" s="27" t="s">
        <v>631</v>
      </c>
      <c r="G1139" s="27" t="s">
        <v>849</v>
      </c>
      <c r="H1139" s="27" t="s">
        <v>632</v>
      </c>
      <c r="I1139" s="27" t="s">
        <v>846</v>
      </c>
      <c r="J1139" s="27" t="s">
        <v>941</v>
      </c>
    </row>
    <row r="1140" spans="1:10" ht="15.6" thickBot="1" x14ac:dyDescent="0.3">
      <c r="A1140" s="66" t="s">
        <v>151</v>
      </c>
      <c r="B1140" s="69" t="s">
        <v>335</v>
      </c>
      <c r="D1140" s="68">
        <v>237</v>
      </c>
      <c r="E1140" s="27" t="s">
        <v>633</v>
      </c>
      <c r="F1140" s="27" t="s">
        <v>633</v>
      </c>
      <c r="G1140" s="27" t="s">
        <v>849</v>
      </c>
      <c r="H1140" s="27" t="s">
        <v>634</v>
      </c>
      <c r="I1140" s="27" t="s">
        <v>846</v>
      </c>
      <c r="J1140" s="27" t="s">
        <v>942</v>
      </c>
    </row>
    <row r="1141" spans="1:10" ht="15.6" thickBot="1" x14ac:dyDescent="0.3">
      <c r="A1141" s="66" t="s">
        <v>152</v>
      </c>
      <c r="B1141" s="69" t="s">
        <v>336</v>
      </c>
      <c r="D1141" s="68">
        <v>399</v>
      </c>
      <c r="E1141" s="27" t="s">
        <v>635</v>
      </c>
      <c r="F1141" s="27" t="s">
        <v>636</v>
      </c>
      <c r="G1141" s="27" t="s">
        <v>849</v>
      </c>
      <c r="H1141" s="27" t="s">
        <v>637</v>
      </c>
      <c r="I1141" s="27" t="s">
        <v>846</v>
      </c>
      <c r="J1141" s="27" t="s">
        <v>943</v>
      </c>
    </row>
    <row r="1142" spans="1:10" ht="15.6" thickBot="1" x14ac:dyDescent="0.3">
      <c r="A1142" s="66" t="s">
        <v>153</v>
      </c>
      <c r="B1142" s="69" t="s">
        <v>337</v>
      </c>
      <c r="D1142" s="68">
        <v>341</v>
      </c>
      <c r="E1142" s="27" t="s">
        <v>638</v>
      </c>
      <c r="F1142" s="27" t="s">
        <v>639</v>
      </c>
      <c r="G1142" s="27" t="s">
        <v>849</v>
      </c>
      <c r="H1142" s="27" t="s">
        <v>640</v>
      </c>
      <c r="I1142" s="27" t="s">
        <v>846</v>
      </c>
      <c r="J1142" s="27" t="s">
        <v>944</v>
      </c>
    </row>
    <row r="1143" spans="1:10" ht="15.6" thickBot="1" x14ac:dyDescent="0.3">
      <c r="A1143" s="66" t="s">
        <v>154</v>
      </c>
      <c r="B1143" s="69" t="s">
        <v>338</v>
      </c>
      <c r="D1143" s="68">
        <v>756</v>
      </c>
      <c r="E1143" s="27" t="s">
        <v>866</v>
      </c>
      <c r="F1143" s="27" t="s">
        <v>641</v>
      </c>
      <c r="G1143" s="27" t="s">
        <v>847</v>
      </c>
      <c r="H1143" s="27" t="s">
        <v>642</v>
      </c>
      <c r="I1143" s="27" t="s">
        <v>846</v>
      </c>
      <c r="J1143" s="27" t="s">
        <v>945</v>
      </c>
    </row>
    <row r="1144" spans="1:10" ht="15.6" thickBot="1" x14ac:dyDescent="0.3">
      <c r="A1144" s="66" t="s">
        <v>155</v>
      </c>
      <c r="B1144" s="69" t="s">
        <v>339</v>
      </c>
      <c r="D1144" s="68">
        <v>748</v>
      </c>
      <c r="E1144" s="27" t="s">
        <v>643</v>
      </c>
      <c r="F1144" s="27" t="s">
        <v>644</v>
      </c>
      <c r="G1144" s="27" t="s">
        <v>847</v>
      </c>
      <c r="H1144" s="27" t="s">
        <v>645</v>
      </c>
      <c r="I1144" s="27" t="s">
        <v>846</v>
      </c>
      <c r="J1144" s="27" t="s">
        <v>946</v>
      </c>
    </row>
    <row r="1145" spans="1:10" ht="15.6" thickBot="1" x14ac:dyDescent="0.3">
      <c r="A1145" s="66" t="s">
        <v>156</v>
      </c>
      <c r="B1145" s="69" t="s">
        <v>340</v>
      </c>
      <c r="D1145" s="68">
        <v>356</v>
      </c>
      <c r="E1145" s="27" t="s">
        <v>647</v>
      </c>
      <c r="F1145" s="27">
        <v>0</v>
      </c>
      <c r="G1145" s="27" t="s">
        <v>848</v>
      </c>
      <c r="H1145" s="27">
        <v>0</v>
      </c>
      <c r="I1145" s="27" t="s">
        <v>867</v>
      </c>
      <c r="J1145" s="27" t="s">
        <v>947</v>
      </c>
    </row>
    <row r="1146" spans="1:10" ht="15.6" thickBot="1" x14ac:dyDescent="0.3">
      <c r="A1146" s="66" t="s">
        <v>157</v>
      </c>
      <c r="B1146" s="69" t="s">
        <v>341</v>
      </c>
      <c r="D1146" s="68">
        <v>399</v>
      </c>
      <c r="E1146" s="27" t="s">
        <v>648</v>
      </c>
      <c r="F1146" s="27" t="s">
        <v>649</v>
      </c>
      <c r="G1146" s="27" t="s">
        <v>848</v>
      </c>
      <c r="H1146" s="27">
        <v>0</v>
      </c>
      <c r="I1146" s="27" t="s">
        <v>868</v>
      </c>
      <c r="J1146" s="27" t="s">
        <v>948</v>
      </c>
    </row>
    <row r="1147" spans="1:10" ht="15.6" thickBot="1" x14ac:dyDescent="0.3">
      <c r="A1147" s="66" t="s">
        <v>158</v>
      </c>
      <c r="B1147" s="69" t="s">
        <v>342</v>
      </c>
      <c r="D1147" s="71" t="s">
        <v>1032</v>
      </c>
      <c r="E1147" s="27" t="s">
        <v>650</v>
      </c>
      <c r="F1147" s="27">
        <v>0</v>
      </c>
      <c r="G1147" s="27" t="s">
        <v>848</v>
      </c>
      <c r="H1147" s="27">
        <v>0</v>
      </c>
      <c r="I1147" s="27">
        <v>0</v>
      </c>
      <c r="J1147" s="27" t="s">
        <v>1035</v>
      </c>
    </row>
    <row r="1148" spans="1:10" ht="15.6" thickBot="1" x14ac:dyDescent="0.3">
      <c r="A1148" s="66" t="s">
        <v>159</v>
      </c>
      <c r="B1148" s="69" t="s">
        <v>343</v>
      </c>
      <c r="D1148" s="68">
        <v>215</v>
      </c>
      <c r="E1148" s="27" t="s">
        <v>651</v>
      </c>
      <c r="F1148" s="27" t="s">
        <v>652</v>
      </c>
      <c r="G1148" s="27" t="s">
        <v>848</v>
      </c>
      <c r="H1148" s="27">
        <v>0</v>
      </c>
      <c r="I1148" s="27" t="s">
        <v>653</v>
      </c>
      <c r="J1148" s="27" t="s">
        <v>949</v>
      </c>
    </row>
    <row r="1149" spans="1:10" ht="15.6" thickBot="1" x14ac:dyDescent="0.3">
      <c r="A1149" s="66" t="s">
        <v>160</v>
      </c>
      <c r="B1149" s="69" t="s">
        <v>344</v>
      </c>
      <c r="D1149" s="71" t="s">
        <v>1032</v>
      </c>
      <c r="E1149" s="27" t="s">
        <v>654</v>
      </c>
      <c r="F1149" s="27">
        <v>0</v>
      </c>
      <c r="G1149" s="27" t="s">
        <v>848</v>
      </c>
      <c r="H1149" s="27">
        <v>0</v>
      </c>
      <c r="I1149" s="27">
        <v>0</v>
      </c>
      <c r="J1149" s="27" t="s">
        <v>1036</v>
      </c>
    </row>
    <row r="1150" spans="1:10" ht="15.6" thickBot="1" x14ac:dyDescent="0.3">
      <c r="A1150" s="66" t="s">
        <v>161</v>
      </c>
      <c r="B1150" s="69" t="s">
        <v>345</v>
      </c>
      <c r="D1150" s="68">
        <v>625</v>
      </c>
      <c r="E1150" s="27" t="s">
        <v>655</v>
      </c>
      <c r="F1150" s="27">
        <v>0</v>
      </c>
      <c r="G1150" s="27" t="s">
        <v>848</v>
      </c>
      <c r="H1150" s="27">
        <v>0</v>
      </c>
      <c r="I1150" s="27" t="s">
        <v>656</v>
      </c>
      <c r="J1150" s="27" t="s">
        <v>950</v>
      </c>
    </row>
    <row r="1151" spans="1:10" ht="15.6" thickBot="1" x14ac:dyDescent="0.3">
      <c r="A1151" s="66" t="s">
        <v>162</v>
      </c>
      <c r="B1151" s="69" t="s">
        <v>346</v>
      </c>
      <c r="D1151" s="68">
        <v>226</v>
      </c>
      <c r="E1151" s="27" t="s">
        <v>657</v>
      </c>
      <c r="F1151" s="27">
        <v>0</v>
      </c>
      <c r="G1151" s="27" t="s">
        <v>848</v>
      </c>
      <c r="H1151" s="27">
        <v>0</v>
      </c>
      <c r="I1151" s="27" t="s">
        <v>658</v>
      </c>
      <c r="J1151" s="27" t="s">
        <v>951</v>
      </c>
    </row>
    <row r="1152" spans="1:10" ht="15.6" thickBot="1" x14ac:dyDescent="0.3">
      <c r="A1152" s="66" t="s">
        <v>163</v>
      </c>
      <c r="B1152" s="69" t="s">
        <v>347</v>
      </c>
      <c r="D1152" s="68">
        <v>230</v>
      </c>
      <c r="E1152" s="27" t="s">
        <v>659</v>
      </c>
      <c r="F1152" s="27">
        <v>0</v>
      </c>
      <c r="G1152" s="27" t="s">
        <v>848</v>
      </c>
      <c r="H1152" s="27">
        <v>0</v>
      </c>
      <c r="I1152" s="27" t="s">
        <v>869</v>
      </c>
      <c r="J1152" s="27" t="s">
        <v>952</v>
      </c>
    </row>
    <row r="1153" spans="1:10" ht="15.6" thickBot="1" x14ac:dyDescent="0.3">
      <c r="A1153" s="66" t="s">
        <v>164</v>
      </c>
      <c r="B1153" s="69" t="s">
        <v>348</v>
      </c>
      <c r="D1153" s="68">
        <v>184</v>
      </c>
      <c r="E1153" s="27" t="s">
        <v>660</v>
      </c>
      <c r="F1153" s="27">
        <v>0</v>
      </c>
      <c r="G1153" s="27" t="s">
        <v>848</v>
      </c>
      <c r="H1153" s="27">
        <v>0</v>
      </c>
      <c r="I1153" s="27" t="s">
        <v>661</v>
      </c>
      <c r="J1153" s="27" t="s">
        <v>953</v>
      </c>
    </row>
    <row r="1154" spans="1:10" ht="15.6" thickBot="1" x14ac:dyDescent="0.3">
      <c r="A1154" s="66" t="s">
        <v>165</v>
      </c>
      <c r="B1154" s="69" t="s">
        <v>349</v>
      </c>
      <c r="D1154" s="68">
        <v>739</v>
      </c>
      <c r="E1154" s="27" t="s">
        <v>662</v>
      </c>
      <c r="F1154" s="27">
        <v>0</v>
      </c>
      <c r="G1154" s="27" t="s">
        <v>848</v>
      </c>
      <c r="H1154" s="27">
        <v>0</v>
      </c>
      <c r="I1154" s="27">
        <v>0</v>
      </c>
      <c r="J1154" s="27" t="s">
        <v>954</v>
      </c>
    </row>
    <row r="1155" spans="1:10" ht="15.6" thickBot="1" x14ac:dyDescent="0.3">
      <c r="A1155" s="66" t="s">
        <v>166</v>
      </c>
      <c r="B1155" s="69" t="s">
        <v>350</v>
      </c>
      <c r="D1155" s="68">
        <v>641</v>
      </c>
      <c r="E1155" s="27" t="s">
        <v>663</v>
      </c>
      <c r="F1155" s="27" t="s">
        <v>664</v>
      </c>
      <c r="G1155" s="27" t="s">
        <v>848</v>
      </c>
      <c r="H1155" s="27">
        <v>0</v>
      </c>
      <c r="I1155" s="27" t="s">
        <v>665</v>
      </c>
      <c r="J1155" s="27" t="s">
        <v>955</v>
      </c>
    </row>
    <row r="1156" spans="1:10" ht="15.6" thickBot="1" x14ac:dyDescent="0.3">
      <c r="A1156" s="66" t="s">
        <v>167</v>
      </c>
      <c r="B1156" s="69" t="s">
        <v>351</v>
      </c>
      <c r="D1156" s="68">
        <v>394</v>
      </c>
      <c r="E1156" s="27" t="s">
        <v>666</v>
      </c>
      <c r="F1156" s="27">
        <v>0</v>
      </c>
      <c r="G1156" s="27" t="s">
        <v>848</v>
      </c>
      <c r="H1156" s="27">
        <v>0</v>
      </c>
      <c r="I1156" s="27" t="s">
        <v>667</v>
      </c>
      <c r="J1156" s="27" t="s">
        <v>956</v>
      </c>
    </row>
    <row r="1157" spans="1:10" ht="15.6" thickBot="1" x14ac:dyDescent="0.3">
      <c r="A1157" s="66" t="s">
        <v>168</v>
      </c>
      <c r="B1157" s="69" t="s">
        <v>352</v>
      </c>
      <c r="D1157" s="68">
        <v>388</v>
      </c>
      <c r="E1157" s="27" t="s">
        <v>668</v>
      </c>
      <c r="F1157" s="27">
        <v>0</v>
      </c>
      <c r="G1157" s="27" t="s">
        <v>848</v>
      </c>
      <c r="H1157" s="27">
        <v>0</v>
      </c>
      <c r="I1157" s="27" t="s">
        <v>669</v>
      </c>
      <c r="J1157" s="27" t="s">
        <v>957</v>
      </c>
    </row>
    <row r="1158" spans="1:10" ht="15.6" thickBot="1" x14ac:dyDescent="0.3">
      <c r="A1158" s="66" t="s">
        <v>169</v>
      </c>
      <c r="B1158" s="69" t="s">
        <v>353</v>
      </c>
      <c r="D1158" s="68">
        <v>231</v>
      </c>
      <c r="E1158" s="27" t="s">
        <v>670</v>
      </c>
      <c r="F1158" s="27">
        <v>0</v>
      </c>
      <c r="G1158" s="27" t="s">
        <v>848</v>
      </c>
      <c r="H1158" s="27">
        <v>0</v>
      </c>
      <c r="I1158" s="27" t="s">
        <v>671</v>
      </c>
      <c r="J1158" s="27" t="s">
        <v>958</v>
      </c>
    </row>
    <row r="1159" spans="1:10" ht="15.6" thickBot="1" x14ac:dyDescent="0.3">
      <c r="A1159" s="66" t="s">
        <v>170</v>
      </c>
      <c r="B1159" s="69" t="s">
        <v>354</v>
      </c>
      <c r="D1159" s="68">
        <v>351</v>
      </c>
      <c r="E1159" s="27" t="s">
        <v>672</v>
      </c>
      <c r="F1159" s="27">
        <v>0</v>
      </c>
      <c r="G1159" s="27" t="s">
        <v>848</v>
      </c>
      <c r="H1159" s="27">
        <v>0</v>
      </c>
      <c r="I1159" s="27" t="s">
        <v>673</v>
      </c>
      <c r="J1159" s="27" t="s">
        <v>959</v>
      </c>
    </row>
    <row r="1160" spans="1:10" ht="15.6" thickBot="1" x14ac:dyDescent="0.3">
      <c r="A1160" s="66" t="s">
        <v>171</v>
      </c>
      <c r="B1160" s="69" t="s">
        <v>355</v>
      </c>
      <c r="D1160" s="68">
        <v>282</v>
      </c>
      <c r="E1160" s="27" t="s">
        <v>674</v>
      </c>
      <c r="F1160" s="27" t="s">
        <v>675</v>
      </c>
      <c r="G1160" s="27" t="s">
        <v>848</v>
      </c>
      <c r="H1160" s="27">
        <v>0</v>
      </c>
      <c r="I1160" s="27" t="s">
        <v>669</v>
      </c>
      <c r="J1160" s="27" t="s">
        <v>960</v>
      </c>
    </row>
    <row r="1161" spans="1:10" ht="15.6" thickBot="1" x14ac:dyDescent="0.3">
      <c r="A1161" s="66" t="s">
        <v>172</v>
      </c>
      <c r="B1161" s="69" t="s">
        <v>356</v>
      </c>
      <c r="D1161" s="71" t="s">
        <v>1032</v>
      </c>
      <c r="E1161" s="27" t="s">
        <v>676</v>
      </c>
      <c r="F1161" s="27">
        <v>0</v>
      </c>
      <c r="G1161" s="27" t="s">
        <v>848</v>
      </c>
      <c r="H1161" s="27">
        <v>0</v>
      </c>
      <c r="I1161" s="27">
        <v>0</v>
      </c>
      <c r="J1161" s="27" t="s">
        <v>1037</v>
      </c>
    </row>
    <row r="1162" spans="1:10" ht="15.6" thickBot="1" x14ac:dyDescent="0.3">
      <c r="A1162" s="66" t="s">
        <v>173</v>
      </c>
      <c r="B1162" s="69" t="s">
        <v>357</v>
      </c>
      <c r="D1162" s="68">
        <v>244</v>
      </c>
      <c r="E1162" s="27" t="s">
        <v>677</v>
      </c>
      <c r="F1162" s="27">
        <v>0</v>
      </c>
      <c r="G1162" s="27" t="s">
        <v>848</v>
      </c>
      <c r="H1162" s="27">
        <v>0</v>
      </c>
      <c r="I1162" s="27">
        <v>0</v>
      </c>
      <c r="J1162" s="27" t="s">
        <v>961</v>
      </c>
    </row>
    <row r="1163" spans="1:10" ht="15.6" thickBot="1" x14ac:dyDescent="0.3">
      <c r="A1163" s="66" t="s">
        <v>174</v>
      </c>
      <c r="B1163" s="69" t="s">
        <v>358</v>
      </c>
      <c r="D1163" s="68">
        <v>282</v>
      </c>
      <c r="E1163" s="27" t="s">
        <v>678</v>
      </c>
      <c r="F1163" s="27" t="s">
        <v>679</v>
      </c>
      <c r="G1163" s="27" t="s">
        <v>848</v>
      </c>
      <c r="H1163" s="27">
        <v>0</v>
      </c>
      <c r="I1163" s="27" t="s">
        <v>680</v>
      </c>
      <c r="J1163" s="27" t="s">
        <v>962</v>
      </c>
    </row>
    <row r="1164" spans="1:10" ht="15.6" thickBot="1" x14ac:dyDescent="0.3">
      <c r="A1164" s="66" t="s">
        <v>175</v>
      </c>
      <c r="B1164" s="69" t="s">
        <v>359</v>
      </c>
      <c r="D1164" s="68">
        <v>106</v>
      </c>
      <c r="E1164" s="27" t="s">
        <v>681</v>
      </c>
      <c r="F1164" s="27">
        <v>0</v>
      </c>
      <c r="G1164" s="27" t="s">
        <v>848</v>
      </c>
      <c r="H1164" s="27">
        <v>0</v>
      </c>
      <c r="I1164" s="27" t="s">
        <v>682</v>
      </c>
      <c r="J1164" s="27" t="s">
        <v>963</v>
      </c>
    </row>
    <row r="1165" spans="1:10" ht="15.6" thickBot="1" x14ac:dyDescent="0.3">
      <c r="A1165" s="66" t="s">
        <v>176</v>
      </c>
      <c r="B1165" s="69" t="s">
        <v>360</v>
      </c>
      <c r="D1165" s="71" t="s">
        <v>1032</v>
      </c>
      <c r="E1165" s="27" t="s">
        <v>683</v>
      </c>
      <c r="F1165" s="27">
        <v>0</v>
      </c>
      <c r="G1165" s="27" t="s">
        <v>848</v>
      </c>
      <c r="H1165" s="27">
        <v>0</v>
      </c>
      <c r="I1165" s="27">
        <v>0</v>
      </c>
      <c r="J1165" s="27" t="s">
        <v>1038</v>
      </c>
    </row>
    <row r="1166" spans="1:10" ht="15.6" thickBot="1" x14ac:dyDescent="0.3">
      <c r="A1166" s="66" t="s">
        <v>177</v>
      </c>
      <c r="B1166" s="69" t="s">
        <v>361</v>
      </c>
      <c r="D1166" s="71" t="s">
        <v>1032</v>
      </c>
      <c r="E1166" s="27" t="s">
        <v>684</v>
      </c>
      <c r="F1166" s="27">
        <v>0</v>
      </c>
      <c r="G1166" s="27" t="s">
        <v>848</v>
      </c>
      <c r="H1166" s="27">
        <v>0</v>
      </c>
      <c r="I1166" s="27">
        <v>0</v>
      </c>
      <c r="J1166" s="27" t="s">
        <v>1039</v>
      </c>
    </row>
    <row r="1167" spans="1:10" ht="15.6" thickBot="1" x14ac:dyDescent="0.3">
      <c r="A1167" s="66" t="s">
        <v>178</v>
      </c>
      <c r="B1167" s="69" t="s">
        <v>362</v>
      </c>
      <c r="D1167" s="68">
        <v>233</v>
      </c>
      <c r="E1167" s="27" t="s">
        <v>685</v>
      </c>
      <c r="F1167" s="27">
        <v>0</v>
      </c>
      <c r="G1167" s="27" t="s">
        <v>848</v>
      </c>
      <c r="H1167" s="27">
        <v>0</v>
      </c>
      <c r="I1167" s="27" t="s">
        <v>870</v>
      </c>
      <c r="J1167" s="27" t="s">
        <v>964</v>
      </c>
    </row>
    <row r="1168" spans="1:10" ht="15.6" thickBot="1" x14ac:dyDescent="0.3">
      <c r="A1168" s="66" t="s">
        <v>179</v>
      </c>
      <c r="B1168" s="69" t="s">
        <v>363</v>
      </c>
      <c r="D1168" s="68">
        <v>314</v>
      </c>
      <c r="E1168" s="27" t="s">
        <v>686</v>
      </c>
      <c r="F1168" s="27" t="s">
        <v>687</v>
      </c>
      <c r="G1168" s="27" t="s">
        <v>848</v>
      </c>
      <c r="H1168" s="27">
        <v>0</v>
      </c>
      <c r="I1168" s="27" t="s">
        <v>658</v>
      </c>
      <c r="J1168" s="27" t="s">
        <v>965</v>
      </c>
    </row>
    <row r="1169" spans="1:10" ht="15.6" thickBot="1" x14ac:dyDescent="0.3">
      <c r="A1169" s="66" t="s">
        <v>180</v>
      </c>
      <c r="B1169" s="69" t="s">
        <v>364</v>
      </c>
      <c r="D1169" s="71" t="s">
        <v>1032</v>
      </c>
      <c r="E1169" s="27" t="s">
        <v>688</v>
      </c>
      <c r="F1169" s="27">
        <v>0</v>
      </c>
      <c r="G1169" s="27" t="s">
        <v>848</v>
      </c>
      <c r="H1169" s="27">
        <v>0</v>
      </c>
      <c r="I1169" s="27">
        <v>0</v>
      </c>
      <c r="J1169" s="27" t="s">
        <v>1040</v>
      </c>
    </row>
    <row r="1170" spans="1:10" ht="15.6" thickBot="1" x14ac:dyDescent="0.3">
      <c r="A1170" s="66" t="s">
        <v>181</v>
      </c>
      <c r="B1170" s="69" t="s">
        <v>365</v>
      </c>
      <c r="D1170" s="71" t="s">
        <v>1032</v>
      </c>
      <c r="E1170" s="27" t="s">
        <v>689</v>
      </c>
      <c r="F1170" s="27">
        <v>0</v>
      </c>
      <c r="G1170" s="27" t="s">
        <v>848</v>
      </c>
      <c r="H1170" s="27">
        <v>0</v>
      </c>
      <c r="I1170" s="27">
        <v>0</v>
      </c>
      <c r="J1170" s="27" t="s">
        <v>1041</v>
      </c>
    </row>
    <row r="1171" spans="1:10" ht="15.6" thickBot="1" x14ac:dyDescent="0.3">
      <c r="A1171" s="66" t="s">
        <v>182</v>
      </c>
      <c r="B1171" s="69" t="s">
        <v>366</v>
      </c>
      <c r="D1171" s="68">
        <v>291</v>
      </c>
      <c r="E1171" s="27" t="s">
        <v>690</v>
      </c>
      <c r="F1171" s="27" t="s">
        <v>691</v>
      </c>
      <c r="G1171" s="27" t="s">
        <v>848</v>
      </c>
      <c r="H1171" s="27">
        <v>0</v>
      </c>
      <c r="I1171" s="27" t="s">
        <v>665</v>
      </c>
      <c r="J1171" s="27" t="s">
        <v>966</v>
      </c>
    </row>
    <row r="1172" spans="1:10" ht="15.6" thickBot="1" x14ac:dyDescent="0.3">
      <c r="A1172" s="66" t="s">
        <v>183</v>
      </c>
      <c r="B1172" s="69" t="s">
        <v>367</v>
      </c>
      <c r="D1172" s="71" t="s">
        <v>1032</v>
      </c>
      <c r="E1172" s="27" t="s">
        <v>692</v>
      </c>
      <c r="F1172" s="27">
        <v>0</v>
      </c>
      <c r="G1172" s="27" t="s">
        <v>848</v>
      </c>
      <c r="H1172" s="27">
        <v>0</v>
      </c>
      <c r="I1172" s="27">
        <v>0</v>
      </c>
      <c r="J1172" s="27" t="s">
        <v>1042</v>
      </c>
    </row>
    <row r="1173" spans="1:10" ht="15.6" thickBot="1" x14ac:dyDescent="0.3">
      <c r="A1173" s="66" t="s">
        <v>184</v>
      </c>
      <c r="B1173" s="69" t="s">
        <v>368</v>
      </c>
      <c r="D1173" s="68" t="s">
        <v>871</v>
      </c>
      <c r="E1173" s="27" t="s">
        <v>693</v>
      </c>
      <c r="F1173" s="27">
        <v>0</v>
      </c>
      <c r="G1173" s="27" t="s">
        <v>848</v>
      </c>
      <c r="H1173" s="27">
        <v>0</v>
      </c>
      <c r="I1173" s="27">
        <v>0</v>
      </c>
      <c r="J1173" s="27" t="s">
        <v>967</v>
      </c>
    </row>
    <row r="1174" spans="1:10" ht="15.6" thickBot="1" x14ac:dyDescent="0.3">
      <c r="A1174" s="66" t="s">
        <v>185</v>
      </c>
      <c r="B1174" s="69" t="s">
        <v>369</v>
      </c>
      <c r="D1174" s="68" t="s">
        <v>872</v>
      </c>
      <c r="E1174" s="27" t="s">
        <v>694</v>
      </c>
      <c r="F1174" s="27" t="s">
        <v>695</v>
      </c>
      <c r="G1174" s="27" t="s">
        <v>848</v>
      </c>
      <c r="H1174" s="27">
        <v>0</v>
      </c>
      <c r="I1174" s="27" t="s">
        <v>696</v>
      </c>
      <c r="J1174" s="27" t="s">
        <v>968</v>
      </c>
    </row>
    <row r="1175" spans="1:10" ht="15.6" thickBot="1" x14ac:dyDescent="0.3">
      <c r="A1175" s="66" t="s">
        <v>186</v>
      </c>
      <c r="B1175" s="69" t="s">
        <v>370</v>
      </c>
      <c r="D1175" s="68" t="s">
        <v>873</v>
      </c>
      <c r="E1175" s="27" t="s">
        <v>697</v>
      </c>
      <c r="F1175" s="27" t="s">
        <v>698</v>
      </c>
      <c r="G1175" s="27" t="s">
        <v>848</v>
      </c>
      <c r="H1175" s="27">
        <v>0</v>
      </c>
      <c r="I1175" s="27" t="s">
        <v>696</v>
      </c>
      <c r="J1175" s="27" t="s">
        <v>969</v>
      </c>
    </row>
    <row r="1176" spans="1:10" ht="15.6" thickBot="1" x14ac:dyDescent="0.3">
      <c r="A1176" s="66" t="s">
        <v>187</v>
      </c>
      <c r="B1176" s="69" t="s">
        <v>371</v>
      </c>
      <c r="D1176" s="68">
        <v>635</v>
      </c>
      <c r="E1176" s="27" t="s">
        <v>699</v>
      </c>
      <c r="F1176" s="27" t="s">
        <v>700</v>
      </c>
      <c r="G1176" s="27" t="s">
        <v>848</v>
      </c>
      <c r="H1176" s="27">
        <v>0</v>
      </c>
      <c r="I1176" s="27" t="s">
        <v>696</v>
      </c>
      <c r="J1176" s="27" t="s">
        <v>970</v>
      </c>
    </row>
    <row r="1177" spans="1:10" ht="15.6" thickBot="1" x14ac:dyDescent="0.3">
      <c r="A1177" s="66" t="s">
        <v>188</v>
      </c>
      <c r="B1177" s="69" t="s">
        <v>372</v>
      </c>
      <c r="D1177" s="68" t="s">
        <v>874</v>
      </c>
      <c r="E1177" s="27" t="s">
        <v>701</v>
      </c>
      <c r="F1177" s="27" t="s">
        <v>702</v>
      </c>
      <c r="G1177" s="27" t="s">
        <v>848</v>
      </c>
      <c r="H1177" s="27">
        <v>0</v>
      </c>
      <c r="I1177" s="27" t="s">
        <v>875</v>
      </c>
      <c r="J1177" s="27" t="s">
        <v>971</v>
      </c>
    </row>
    <row r="1178" spans="1:10" ht="15.6" thickBot="1" x14ac:dyDescent="0.3">
      <c r="A1178" s="66" t="s">
        <v>189</v>
      </c>
      <c r="B1178" s="69" t="s">
        <v>373</v>
      </c>
      <c r="D1178" s="68" t="s">
        <v>876</v>
      </c>
      <c r="E1178" s="27" t="s">
        <v>703</v>
      </c>
      <c r="F1178" s="27" t="s">
        <v>704</v>
      </c>
      <c r="G1178" s="27" t="s">
        <v>848</v>
      </c>
      <c r="H1178" s="27">
        <v>0</v>
      </c>
      <c r="I1178" s="27" t="s">
        <v>665</v>
      </c>
      <c r="J1178" s="27" t="s">
        <v>972</v>
      </c>
    </row>
    <row r="1179" spans="1:10" ht="15.6" thickBot="1" x14ac:dyDescent="0.3">
      <c r="A1179" s="66" t="s">
        <v>190</v>
      </c>
      <c r="B1179" s="69" t="s">
        <v>374</v>
      </c>
      <c r="D1179" s="68" t="s">
        <v>877</v>
      </c>
      <c r="E1179" s="27" t="s">
        <v>705</v>
      </c>
      <c r="F1179" s="27" t="s">
        <v>706</v>
      </c>
      <c r="G1179" s="27" t="s">
        <v>848</v>
      </c>
      <c r="H1179" s="27">
        <v>0</v>
      </c>
      <c r="I1179" s="27" t="s">
        <v>665</v>
      </c>
      <c r="J1179" s="27" t="s">
        <v>973</v>
      </c>
    </row>
    <row r="1180" spans="1:10" ht="15.6" thickBot="1" x14ac:dyDescent="0.3">
      <c r="A1180" s="66" t="s">
        <v>191</v>
      </c>
      <c r="B1180" s="69" t="s">
        <v>375</v>
      </c>
      <c r="D1180" s="68" t="s">
        <v>878</v>
      </c>
      <c r="E1180" s="27" t="s">
        <v>707</v>
      </c>
      <c r="F1180" s="27" t="s">
        <v>708</v>
      </c>
      <c r="G1180" s="27" t="s">
        <v>848</v>
      </c>
      <c r="H1180" s="27">
        <v>0</v>
      </c>
      <c r="I1180" s="27" t="s">
        <v>709</v>
      </c>
      <c r="J1180" s="27" t="s">
        <v>974</v>
      </c>
    </row>
    <row r="1181" spans="1:10" ht="15.6" thickBot="1" x14ac:dyDescent="0.3">
      <c r="A1181" s="66" t="s">
        <v>192</v>
      </c>
      <c r="B1181" s="69" t="s">
        <v>192</v>
      </c>
      <c r="D1181" s="71" t="s">
        <v>1032</v>
      </c>
      <c r="E1181" s="27" t="s">
        <v>710</v>
      </c>
      <c r="F1181" s="27" t="s">
        <v>708</v>
      </c>
      <c r="G1181" s="27" t="s">
        <v>848</v>
      </c>
      <c r="H1181" s="27">
        <v>0</v>
      </c>
      <c r="I1181" s="27" t="s">
        <v>711</v>
      </c>
      <c r="J1181" s="27" t="s">
        <v>1043</v>
      </c>
    </row>
    <row r="1182" spans="1:10" ht="15.6" thickBot="1" x14ac:dyDescent="0.3">
      <c r="A1182" s="66" t="s">
        <v>193</v>
      </c>
      <c r="B1182" s="69" t="s">
        <v>376</v>
      </c>
      <c r="D1182" s="68" t="s">
        <v>879</v>
      </c>
      <c r="E1182" s="27" t="s">
        <v>712</v>
      </c>
      <c r="F1182" s="27" t="s">
        <v>713</v>
      </c>
      <c r="G1182" s="27" t="s">
        <v>848</v>
      </c>
      <c r="H1182" s="27">
        <v>0</v>
      </c>
      <c r="I1182" s="27" t="s">
        <v>714</v>
      </c>
      <c r="J1182" s="27" t="s">
        <v>975</v>
      </c>
    </row>
    <row r="1183" spans="1:10" ht="15.6" thickBot="1" x14ac:dyDescent="0.3">
      <c r="A1183" s="66" t="s">
        <v>194</v>
      </c>
      <c r="B1183" s="69" t="s">
        <v>377</v>
      </c>
      <c r="D1183" s="68" t="s">
        <v>880</v>
      </c>
      <c r="E1183" s="27" t="s">
        <v>715</v>
      </c>
      <c r="F1183" s="27" t="s">
        <v>716</v>
      </c>
      <c r="G1183" s="27" t="s">
        <v>848</v>
      </c>
      <c r="H1183" s="27">
        <v>0</v>
      </c>
      <c r="I1183" s="27" t="s">
        <v>717</v>
      </c>
      <c r="J1183" s="27" t="s">
        <v>976</v>
      </c>
    </row>
    <row r="1184" spans="1:10" ht="15.6" thickBot="1" x14ac:dyDescent="0.3">
      <c r="A1184" s="66" t="s">
        <v>195</v>
      </c>
      <c r="B1184" s="69" t="s">
        <v>378</v>
      </c>
      <c r="D1184" s="68" t="s">
        <v>881</v>
      </c>
      <c r="E1184" s="27" t="s">
        <v>718</v>
      </c>
      <c r="F1184" s="27" t="s">
        <v>719</v>
      </c>
      <c r="G1184" s="27" t="s">
        <v>848</v>
      </c>
      <c r="H1184" s="27">
        <v>0</v>
      </c>
      <c r="I1184" s="27" t="s">
        <v>709</v>
      </c>
      <c r="J1184" s="27" t="s">
        <v>977</v>
      </c>
    </row>
    <row r="1185" spans="1:10" ht="15.6" thickBot="1" x14ac:dyDescent="0.3">
      <c r="A1185" s="66" t="s">
        <v>196</v>
      </c>
      <c r="B1185" s="69" t="s">
        <v>379</v>
      </c>
      <c r="D1185" s="68" t="s">
        <v>882</v>
      </c>
      <c r="E1185" s="27" t="s">
        <v>720</v>
      </c>
      <c r="F1185" s="27" t="s">
        <v>721</v>
      </c>
      <c r="G1185" s="27" t="s">
        <v>848</v>
      </c>
      <c r="H1185" s="27">
        <v>0</v>
      </c>
      <c r="I1185" s="27" t="s">
        <v>722</v>
      </c>
      <c r="J1185" s="27" t="s">
        <v>978</v>
      </c>
    </row>
    <row r="1186" spans="1:10" ht="15.6" thickBot="1" x14ac:dyDescent="0.3">
      <c r="A1186" s="66" t="s">
        <v>197</v>
      </c>
      <c r="B1186" s="69" t="s">
        <v>380</v>
      </c>
      <c r="D1186" s="68" t="s">
        <v>883</v>
      </c>
      <c r="E1186" s="27" t="s">
        <v>723</v>
      </c>
      <c r="F1186" s="27" t="s">
        <v>724</v>
      </c>
      <c r="G1186" s="27" t="s">
        <v>848</v>
      </c>
      <c r="H1186" s="27">
        <v>0</v>
      </c>
      <c r="I1186" s="27" t="s">
        <v>709</v>
      </c>
      <c r="J1186" s="27" t="s">
        <v>979</v>
      </c>
    </row>
    <row r="1187" spans="1:10" ht="15.6" thickBot="1" x14ac:dyDescent="0.3">
      <c r="A1187" s="66" t="s">
        <v>198</v>
      </c>
      <c r="B1187" s="69" t="s">
        <v>381</v>
      </c>
      <c r="D1187" s="68" t="s">
        <v>884</v>
      </c>
      <c r="E1187" s="27" t="s">
        <v>725</v>
      </c>
      <c r="F1187" s="27" t="s">
        <v>726</v>
      </c>
      <c r="G1187" s="27" t="s">
        <v>848</v>
      </c>
      <c r="H1187" s="27">
        <v>0</v>
      </c>
      <c r="I1187" s="27" t="s">
        <v>727</v>
      </c>
      <c r="J1187" s="27" t="s">
        <v>980</v>
      </c>
    </row>
    <row r="1188" spans="1:10" ht="15.6" thickBot="1" x14ac:dyDescent="0.3">
      <c r="A1188" s="66" t="s">
        <v>199</v>
      </c>
      <c r="B1188" s="69" t="s">
        <v>382</v>
      </c>
      <c r="D1188" s="68" t="s">
        <v>885</v>
      </c>
      <c r="E1188" s="27" t="s">
        <v>728</v>
      </c>
      <c r="F1188" s="27" t="s">
        <v>729</v>
      </c>
      <c r="G1188" s="27" t="s">
        <v>848</v>
      </c>
      <c r="H1188" s="27">
        <v>0</v>
      </c>
      <c r="I1188" s="27" t="s">
        <v>730</v>
      </c>
      <c r="J1188" s="27" t="s">
        <v>981</v>
      </c>
    </row>
    <row r="1189" spans="1:10" ht="15.6" thickBot="1" x14ac:dyDescent="0.3">
      <c r="A1189" s="66" t="s">
        <v>200</v>
      </c>
      <c r="B1189" s="69" t="s">
        <v>383</v>
      </c>
      <c r="D1189" s="68" t="s">
        <v>886</v>
      </c>
      <c r="E1189" s="27" t="s">
        <v>731</v>
      </c>
      <c r="F1189" s="27" t="s">
        <v>732</v>
      </c>
      <c r="G1189" s="27" t="s">
        <v>848</v>
      </c>
      <c r="H1189" s="27">
        <v>0</v>
      </c>
      <c r="I1189" s="27" t="s">
        <v>709</v>
      </c>
      <c r="J1189" s="27" t="s">
        <v>982</v>
      </c>
    </row>
    <row r="1190" spans="1:10" ht="15.6" thickBot="1" x14ac:dyDescent="0.3">
      <c r="A1190" s="66" t="s">
        <v>201</v>
      </c>
      <c r="B1190" s="69" t="s">
        <v>384</v>
      </c>
      <c r="D1190" s="68" t="s">
        <v>887</v>
      </c>
      <c r="E1190" s="27" t="s">
        <v>733</v>
      </c>
      <c r="F1190" s="27" t="s">
        <v>734</v>
      </c>
      <c r="G1190" s="27" t="s">
        <v>848</v>
      </c>
      <c r="H1190" s="27">
        <v>0</v>
      </c>
      <c r="I1190" s="27" t="s">
        <v>735</v>
      </c>
      <c r="J1190" s="27" t="s">
        <v>983</v>
      </c>
    </row>
    <row r="1191" spans="1:10" ht="15.6" thickBot="1" x14ac:dyDescent="0.3">
      <c r="A1191" s="66" t="s">
        <v>202</v>
      </c>
      <c r="B1191" s="69" t="s">
        <v>385</v>
      </c>
      <c r="D1191" s="68" t="s">
        <v>888</v>
      </c>
      <c r="E1191" s="27" t="s">
        <v>736</v>
      </c>
      <c r="F1191" s="27" t="s">
        <v>737</v>
      </c>
      <c r="G1191" s="27" t="s">
        <v>848</v>
      </c>
      <c r="H1191" s="27">
        <v>0</v>
      </c>
      <c r="I1191" s="27" t="s">
        <v>696</v>
      </c>
      <c r="J1191" s="27" t="s">
        <v>984</v>
      </c>
    </row>
    <row r="1192" spans="1:10" ht="15.6" thickBot="1" x14ac:dyDescent="0.3">
      <c r="A1192" s="66" t="s">
        <v>203</v>
      </c>
      <c r="B1192" s="69" t="s">
        <v>386</v>
      </c>
      <c r="D1192" s="68">
        <v>645</v>
      </c>
      <c r="E1192" s="27" t="s">
        <v>738</v>
      </c>
      <c r="F1192" s="27" t="s">
        <v>739</v>
      </c>
      <c r="G1192" s="27" t="s">
        <v>848</v>
      </c>
      <c r="H1192" s="27">
        <v>0</v>
      </c>
      <c r="I1192" s="27" t="s">
        <v>740</v>
      </c>
      <c r="J1192" s="27" t="s">
        <v>985</v>
      </c>
    </row>
    <row r="1193" spans="1:10" ht="15.6" thickBot="1" x14ac:dyDescent="0.3">
      <c r="A1193" s="66" t="s">
        <v>204</v>
      </c>
      <c r="B1193" s="69" t="s">
        <v>387</v>
      </c>
      <c r="D1193" s="68" t="s">
        <v>889</v>
      </c>
      <c r="E1193" s="27" t="s">
        <v>741</v>
      </c>
      <c r="F1193" s="27" t="s">
        <v>742</v>
      </c>
      <c r="G1193" s="27" t="s">
        <v>848</v>
      </c>
      <c r="H1193" s="27">
        <v>0</v>
      </c>
      <c r="I1193" s="27" t="s">
        <v>730</v>
      </c>
      <c r="J1193" s="27" t="s">
        <v>986</v>
      </c>
    </row>
    <row r="1194" spans="1:10" ht="15.6" thickBot="1" x14ac:dyDescent="0.3">
      <c r="A1194" s="66" t="s">
        <v>205</v>
      </c>
      <c r="B1194" s="69" t="s">
        <v>388</v>
      </c>
      <c r="D1194" s="68" t="s">
        <v>864</v>
      </c>
      <c r="E1194" s="27" t="s">
        <v>743</v>
      </c>
      <c r="F1194" s="27" t="s">
        <v>744</v>
      </c>
      <c r="G1194" s="27" t="s">
        <v>848</v>
      </c>
      <c r="H1194" s="27">
        <v>0</v>
      </c>
      <c r="I1194" s="27" t="s">
        <v>673</v>
      </c>
      <c r="J1194" s="27" t="s">
        <v>987</v>
      </c>
    </row>
    <row r="1195" spans="1:10" ht="15.6" thickBot="1" x14ac:dyDescent="0.3">
      <c r="A1195" s="66" t="s">
        <v>206</v>
      </c>
      <c r="B1195" s="69" t="s">
        <v>389</v>
      </c>
      <c r="D1195" s="71" t="s">
        <v>1032</v>
      </c>
      <c r="E1195" s="27" t="s">
        <v>745</v>
      </c>
      <c r="F1195" s="27">
        <v>0</v>
      </c>
      <c r="G1195" s="27" t="s">
        <v>848</v>
      </c>
      <c r="H1195" s="27">
        <v>0</v>
      </c>
      <c r="I1195" s="27">
        <v>0</v>
      </c>
      <c r="J1195" s="27" t="s">
        <v>1044</v>
      </c>
    </row>
    <row r="1196" spans="1:10" ht="15.6" thickBot="1" x14ac:dyDescent="0.3">
      <c r="A1196" s="66" t="s">
        <v>207</v>
      </c>
      <c r="B1196" s="69" t="s">
        <v>390</v>
      </c>
      <c r="D1196" s="71" t="s">
        <v>1032</v>
      </c>
      <c r="E1196" s="27" t="s">
        <v>746</v>
      </c>
      <c r="F1196" s="27">
        <v>0</v>
      </c>
      <c r="G1196" s="27" t="s">
        <v>848</v>
      </c>
      <c r="H1196" s="27">
        <v>0</v>
      </c>
      <c r="I1196" s="27">
        <v>0</v>
      </c>
      <c r="J1196" s="27" t="s">
        <v>1045</v>
      </c>
    </row>
    <row r="1197" spans="1:10" ht="15.6" thickBot="1" x14ac:dyDescent="0.3">
      <c r="A1197" s="66" t="s">
        <v>208</v>
      </c>
      <c r="B1197" s="69" t="s">
        <v>391</v>
      </c>
      <c r="D1197" s="71" t="s">
        <v>1032</v>
      </c>
      <c r="E1197" s="27" t="s">
        <v>747</v>
      </c>
      <c r="F1197" s="27">
        <v>0</v>
      </c>
      <c r="G1197" s="27" t="s">
        <v>848</v>
      </c>
      <c r="H1197" s="27">
        <v>0</v>
      </c>
      <c r="I1197" s="27">
        <v>0</v>
      </c>
      <c r="J1197" s="27" t="s">
        <v>1046</v>
      </c>
    </row>
    <row r="1198" spans="1:10" ht="15.6" thickBot="1" x14ac:dyDescent="0.3">
      <c r="A1198" s="66" t="s">
        <v>209</v>
      </c>
      <c r="B1198" s="69" t="s">
        <v>392</v>
      </c>
      <c r="D1198" s="71" t="s">
        <v>1032</v>
      </c>
      <c r="E1198" s="27" t="s">
        <v>748</v>
      </c>
      <c r="F1198" s="27">
        <v>0</v>
      </c>
      <c r="G1198" s="27" t="s">
        <v>848</v>
      </c>
      <c r="H1198" s="27">
        <v>0</v>
      </c>
      <c r="I1198" s="27">
        <v>0</v>
      </c>
      <c r="J1198" s="27" t="s">
        <v>1047</v>
      </c>
    </row>
    <row r="1199" spans="1:10" ht="15.6" thickBot="1" x14ac:dyDescent="0.3">
      <c r="A1199" s="66" t="s">
        <v>210</v>
      </c>
      <c r="B1199" s="69" t="s">
        <v>393</v>
      </c>
      <c r="D1199" s="68">
        <v>334</v>
      </c>
      <c r="E1199" s="27" t="s">
        <v>749</v>
      </c>
      <c r="F1199" s="27">
        <v>0</v>
      </c>
      <c r="G1199" s="27" t="s">
        <v>848</v>
      </c>
      <c r="H1199" s="27">
        <v>0</v>
      </c>
      <c r="I1199" s="27" t="s">
        <v>750</v>
      </c>
      <c r="J1199" s="27" t="s">
        <v>988</v>
      </c>
    </row>
    <row r="1200" spans="1:10" ht="15.6" thickBot="1" x14ac:dyDescent="0.3">
      <c r="A1200" s="66" t="s">
        <v>211</v>
      </c>
      <c r="B1200" s="69" t="s">
        <v>394</v>
      </c>
      <c r="D1200" s="68">
        <v>245</v>
      </c>
      <c r="E1200" s="27" t="s">
        <v>751</v>
      </c>
      <c r="F1200" s="27">
        <v>0</v>
      </c>
      <c r="G1200" s="27" t="s">
        <v>848</v>
      </c>
      <c r="H1200" s="27">
        <v>0</v>
      </c>
      <c r="I1200" s="27" t="s">
        <v>752</v>
      </c>
      <c r="J1200" s="27" t="s">
        <v>989</v>
      </c>
    </row>
    <row r="1201" spans="1:10" ht="15.6" thickBot="1" x14ac:dyDescent="0.3">
      <c r="A1201" s="66" t="s">
        <v>212</v>
      </c>
      <c r="B1201" s="69" t="s">
        <v>395</v>
      </c>
      <c r="D1201" s="68">
        <v>641</v>
      </c>
      <c r="E1201" s="27" t="s">
        <v>753</v>
      </c>
      <c r="F1201" s="27">
        <v>0</v>
      </c>
      <c r="G1201" s="27" t="s">
        <v>848</v>
      </c>
      <c r="H1201" s="27">
        <v>0</v>
      </c>
      <c r="I1201" s="27" t="s">
        <v>754</v>
      </c>
      <c r="J1201" s="27" t="s">
        <v>990</v>
      </c>
    </row>
    <row r="1202" spans="1:10" ht="15.6" thickBot="1" x14ac:dyDescent="0.3">
      <c r="A1202" s="66" t="s">
        <v>213</v>
      </c>
      <c r="B1202" s="69" t="s">
        <v>396</v>
      </c>
      <c r="D1202" s="68">
        <v>338</v>
      </c>
      <c r="E1202" s="27" t="s">
        <v>755</v>
      </c>
      <c r="F1202" s="27">
        <v>0</v>
      </c>
      <c r="G1202" s="27" t="s">
        <v>848</v>
      </c>
      <c r="H1202" s="27">
        <v>0</v>
      </c>
      <c r="I1202" s="27" t="s">
        <v>756</v>
      </c>
      <c r="J1202" s="27" t="s">
        <v>991</v>
      </c>
    </row>
    <row r="1203" spans="1:10" ht="15.6" thickBot="1" x14ac:dyDescent="0.3">
      <c r="A1203" s="66" t="s">
        <v>214</v>
      </c>
      <c r="B1203" s="69" t="s">
        <v>397</v>
      </c>
      <c r="D1203" s="68">
        <v>392</v>
      </c>
      <c r="E1203" s="27" t="s">
        <v>757</v>
      </c>
      <c r="F1203" s="27">
        <v>0</v>
      </c>
      <c r="G1203" s="27" t="s">
        <v>848</v>
      </c>
      <c r="H1203" s="27">
        <v>0</v>
      </c>
      <c r="I1203" s="27" t="s">
        <v>758</v>
      </c>
      <c r="J1203" s="27" t="s">
        <v>992</v>
      </c>
    </row>
    <row r="1204" spans="1:10" ht="15.6" thickBot="1" x14ac:dyDescent="0.3">
      <c r="A1204" s="66" t="s">
        <v>215</v>
      </c>
      <c r="B1204" s="69" t="s">
        <v>398</v>
      </c>
      <c r="D1204" s="68">
        <v>434</v>
      </c>
      <c r="E1204" s="27" t="s">
        <v>759</v>
      </c>
      <c r="F1204" s="27">
        <v>0</v>
      </c>
      <c r="G1204" s="27" t="s">
        <v>848</v>
      </c>
      <c r="H1204" s="27">
        <v>0</v>
      </c>
      <c r="I1204" s="27" t="s">
        <v>752</v>
      </c>
      <c r="J1204" s="27" t="s">
        <v>993</v>
      </c>
    </row>
    <row r="1205" spans="1:10" ht="15.6" thickBot="1" x14ac:dyDescent="0.3">
      <c r="A1205" s="66" t="s">
        <v>216</v>
      </c>
      <c r="B1205" s="69" t="s">
        <v>399</v>
      </c>
      <c r="D1205" s="68">
        <v>505</v>
      </c>
      <c r="E1205" s="27" t="s">
        <v>760</v>
      </c>
      <c r="F1205" s="27">
        <v>0</v>
      </c>
      <c r="G1205" s="27" t="s">
        <v>848</v>
      </c>
      <c r="H1205" s="27">
        <v>0</v>
      </c>
      <c r="I1205" s="27" t="s">
        <v>761</v>
      </c>
      <c r="J1205" s="27" t="s">
        <v>994</v>
      </c>
    </row>
    <row r="1206" spans="1:10" ht="15.6" thickBot="1" x14ac:dyDescent="0.3">
      <c r="A1206" s="66" t="s">
        <v>217</v>
      </c>
      <c r="B1206" s="69" t="s">
        <v>400</v>
      </c>
      <c r="D1206" s="71" t="s">
        <v>1032</v>
      </c>
      <c r="E1206" s="27" t="s">
        <v>762</v>
      </c>
      <c r="F1206" s="27">
        <v>0</v>
      </c>
      <c r="G1206" s="27" t="s">
        <v>848</v>
      </c>
      <c r="H1206" s="27">
        <v>0</v>
      </c>
      <c r="I1206" s="27">
        <v>0</v>
      </c>
      <c r="J1206" s="27" t="s">
        <v>1048</v>
      </c>
    </row>
    <row r="1207" spans="1:10" ht="15.6" thickBot="1" x14ac:dyDescent="0.3">
      <c r="A1207" s="66" t="s">
        <v>218</v>
      </c>
      <c r="B1207" s="69" t="s">
        <v>401</v>
      </c>
      <c r="D1207" s="68">
        <v>710</v>
      </c>
      <c r="E1207" s="27" t="s">
        <v>763</v>
      </c>
      <c r="F1207" s="27">
        <v>0</v>
      </c>
      <c r="G1207" s="27" t="s">
        <v>848</v>
      </c>
      <c r="H1207" s="27">
        <v>0</v>
      </c>
      <c r="I1207" s="27" t="s">
        <v>764</v>
      </c>
      <c r="J1207" s="27" t="s">
        <v>995</v>
      </c>
    </row>
    <row r="1208" spans="1:10" ht="15.6" thickBot="1" x14ac:dyDescent="0.3">
      <c r="A1208" s="66" t="s">
        <v>219</v>
      </c>
      <c r="B1208" s="69" t="s">
        <v>402</v>
      </c>
      <c r="D1208" s="68">
        <v>228</v>
      </c>
      <c r="E1208" s="27" t="s">
        <v>765</v>
      </c>
      <c r="F1208" s="27">
        <v>0</v>
      </c>
      <c r="G1208" s="27" t="s">
        <v>848</v>
      </c>
      <c r="H1208" s="27">
        <v>0</v>
      </c>
      <c r="I1208" s="27">
        <v>0</v>
      </c>
      <c r="J1208" s="27" t="s">
        <v>996</v>
      </c>
    </row>
    <row r="1209" spans="1:10" ht="15.6" thickBot="1" x14ac:dyDescent="0.3">
      <c r="A1209" s="66" t="s">
        <v>220</v>
      </c>
      <c r="B1209" s="69" t="s">
        <v>403</v>
      </c>
      <c r="D1209" s="71" t="s">
        <v>1032</v>
      </c>
      <c r="E1209" s="27" t="s">
        <v>766</v>
      </c>
      <c r="F1209" s="27">
        <v>0</v>
      </c>
      <c r="G1209" s="27" t="s">
        <v>848</v>
      </c>
      <c r="H1209" s="27">
        <v>0</v>
      </c>
      <c r="I1209" s="27">
        <v>0</v>
      </c>
      <c r="J1209" s="27" t="s">
        <v>1049</v>
      </c>
    </row>
    <row r="1210" spans="1:10" ht="15.6" thickBot="1" x14ac:dyDescent="0.3">
      <c r="A1210" s="66" t="s">
        <v>221</v>
      </c>
      <c r="B1210" s="69" t="s">
        <v>404</v>
      </c>
      <c r="D1210" s="71" t="s">
        <v>1032</v>
      </c>
      <c r="E1210" s="27" t="s">
        <v>767</v>
      </c>
      <c r="F1210" s="27">
        <v>0</v>
      </c>
      <c r="G1210" s="27" t="s">
        <v>848</v>
      </c>
      <c r="H1210" s="27">
        <v>0</v>
      </c>
      <c r="I1210" s="27">
        <v>0</v>
      </c>
      <c r="J1210" s="27" t="s">
        <v>1050</v>
      </c>
    </row>
    <row r="1211" spans="1:10" ht="15.6" thickBot="1" x14ac:dyDescent="0.3">
      <c r="A1211" s="66" t="s">
        <v>222</v>
      </c>
      <c r="B1211" s="69" t="s">
        <v>405</v>
      </c>
      <c r="D1211" s="71" t="s">
        <v>1032</v>
      </c>
      <c r="E1211" s="27" t="s">
        <v>768</v>
      </c>
      <c r="F1211" s="27">
        <v>0</v>
      </c>
      <c r="G1211" s="27" t="s">
        <v>848</v>
      </c>
      <c r="H1211" s="27">
        <v>0</v>
      </c>
      <c r="I1211" s="27">
        <v>0</v>
      </c>
      <c r="J1211" s="27" t="s">
        <v>1051</v>
      </c>
    </row>
    <row r="1212" spans="1:10" ht="15.6" thickBot="1" x14ac:dyDescent="0.3">
      <c r="A1212" s="66" t="s">
        <v>223</v>
      </c>
      <c r="B1212" s="69" t="s">
        <v>406</v>
      </c>
      <c r="D1212" s="68">
        <v>722</v>
      </c>
      <c r="E1212" s="27" t="s">
        <v>769</v>
      </c>
      <c r="F1212" s="27">
        <v>0</v>
      </c>
      <c r="G1212" s="27" t="s">
        <v>848</v>
      </c>
      <c r="H1212" s="27">
        <v>0</v>
      </c>
      <c r="I1212" s="27" t="s">
        <v>770</v>
      </c>
      <c r="J1212" s="27" t="s">
        <v>997</v>
      </c>
    </row>
    <row r="1213" spans="1:10" ht="15.6" thickBot="1" x14ac:dyDescent="0.3">
      <c r="A1213" s="66" t="s">
        <v>224</v>
      </c>
      <c r="B1213" s="69" t="s">
        <v>407</v>
      </c>
      <c r="D1213" s="68">
        <v>232</v>
      </c>
      <c r="E1213" s="27" t="s">
        <v>771</v>
      </c>
      <c r="F1213" s="27">
        <v>0</v>
      </c>
      <c r="G1213" s="27" t="s">
        <v>848</v>
      </c>
      <c r="H1213" s="27">
        <v>0</v>
      </c>
      <c r="I1213" s="27" t="s">
        <v>772</v>
      </c>
      <c r="J1213" s="27" t="s">
        <v>998</v>
      </c>
    </row>
    <row r="1214" spans="1:10" ht="15.6" thickBot="1" x14ac:dyDescent="0.3">
      <c r="A1214" s="66" t="s">
        <v>225</v>
      </c>
      <c r="B1214" s="69" t="s">
        <v>408</v>
      </c>
      <c r="D1214" s="68">
        <v>223</v>
      </c>
      <c r="E1214" s="27" t="s">
        <v>773</v>
      </c>
      <c r="F1214" s="27">
        <v>0</v>
      </c>
      <c r="G1214" s="27" t="s">
        <v>848</v>
      </c>
      <c r="H1214" s="27">
        <v>0</v>
      </c>
      <c r="I1214" s="27" t="s">
        <v>774</v>
      </c>
      <c r="J1214" s="27" t="s">
        <v>999</v>
      </c>
    </row>
    <row r="1215" spans="1:10" ht="15.6" thickBot="1" x14ac:dyDescent="0.3">
      <c r="A1215" s="66" t="s">
        <v>226</v>
      </c>
      <c r="B1215" s="69" t="s">
        <v>409</v>
      </c>
      <c r="D1215" s="71" t="s">
        <v>1032</v>
      </c>
      <c r="E1215" s="27" t="s">
        <v>775</v>
      </c>
      <c r="F1215" s="27">
        <v>0</v>
      </c>
      <c r="G1215" s="27" t="s">
        <v>848</v>
      </c>
      <c r="H1215" s="27">
        <v>0</v>
      </c>
      <c r="I1215" s="27">
        <v>0</v>
      </c>
      <c r="J1215" s="27" t="s">
        <v>1052</v>
      </c>
    </row>
    <row r="1216" spans="1:10" ht="15.6" thickBot="1" x14ac:dyDescent="0.3">
      <c r="A1216" s="66" t="s">
        <v>227</v>
      </c>
      <c r="B1216" s="69" t="s">
        <v>410</v>
      </c>
      <c r="D1216" s="68">
        <v>234</v>
      </c>
      <c r="E1216" s="27" t="s">
        <v>776</v>
      </c>
      <c r="F1216" s="27">
        <v>0</v>
      </c>
      <c r="G1216" s="27" t="s">
        <v>848</v>
      </c>
      <c r="H1216" s="27">
        <v>0</v>
      </c>
      <c r="I1216" s="27" t="s">
        <v>777</v>
      </c>
      <c r="J1216" s="27" t="s">
        <v>1000</v>
      </c>
    </row>
    <row r="1217" spans="1:10" ht="15.6" thickBot="1" x14ac:dyDescent="0.3">
      <c r="A1217" s="66" t="s">
        <v>228</v>
      </c>
      <c r="B1217" s="69" t="s">
        <v>411</v>
      </c>
      <c r="D1217" s="68">
        <v>235</v>
      </c>
      <c r="E1217" s="27" t="s">
        <v>778</v>
      </c>
      <c r="F1217" s="27">
        <v>0</v>
      </c>
      <c r="G1217" s="27" t="s">
        <v>848</v>
      </c>
      <c r="H1217" s="27">
        <v>0</v>
      </c>
      <c r="I1217" s="27">
        <v>0</v>
      </c>
      <c r="J1217" s="27" t="s">
        <v>1001</v>
      </c>
    </row>
    <row r="1218" spans="1:10" ht="15.6" thickBot="1" x14ac:dyDescent="0.3">
      <c r="A1218" s="66" t="s">
        <v>229</v>
      </c>
      <c r="B1218" s="69" t="s">
        <v>412</v>
      </c>
      <c r="D1218" s="68">
        <v>491</v>
      </c>
      <c r="E1218" s="27" t="s">
        <v>779</v>
      </c>
      <c r="F1218" s="27">
        <v>0</v>
      </c>
      <c r="G1218" s="27" t="s">
        <v>848</v>
      </c>
      <c r="H1218" s="27">
        <v>0</v>
      </c>
      <c r="I1218" s="27">
        <v>0</v>
      </c>
      <c r="J1218" s="27" t="s">
        <v>1002</v>
      </c>
    </row>
    <row r="1219" spans="1:10" ht="15.6" thickBot="1" x14ac:dyDescent="0.3">
      <c r="A1219" s="66" t="s">
        <v>230</v>
      </c>
      <c r="B1219" s="69" t="s">
        <v>413</v>
      </c>
      <c r="D1219" s="68">
        <v>647</v>
      </c>
      <c r="E1219" s="27" t="s">
        <v>780</v>
      </c>
      <c r="F1219" s="27" t="s">
        <v>781</v>
      </c>
      <c r="G1219" s="27" t="s">
        <v>848</v>
      </c>
      <c r="H1219" s="27">
        <v>0</v>
      </c>
      <c r="I1219" s="27" t="s">
        <v>782</v>
      </c>
      <c r="J1219" s="27" t="s">
        <v>1003</v>
      </c>
    </row>
    <row r="1220" spans="1:10" ht="15.6" thickBot="1" x14ac:dyDescent="0.3">
      <c r="A1220" s="66" t="s">
        <v>231</v>
      </c>
      <c r="B1220" s="69" t="s">
        <v>414</v>
      </c>
      <c r="D1220" s="68">
        <v>206</v>
      </c>
      <c r="E1220" s="27" t="s">
        <v>783</v>
      </c>
      <c r="F1220" s="27">
        <v>0</v>
      </c>
      <c r="G1220" s="27" t="s">
        <v>848</v>
      </c>
      <c r="H1220" s="27">
        <v>0</v>
      </c>
      <c r="I1220" s="27" t="s">
        <v>784</v>
      </c>
      <c r="J1220" s="27" t="s">
        <v>1004</v>
      </c>
    </row>
    <row r="1221" spans="1:10" ht="15.6" thickBot="1" x14ac:dyDescent="0.3">
      <c r="A1221" s="66" t="s">
        <v>232</v>
      </c>
      <c r="B1221" s="69" t="s">
        <v>415</v>
      </c>
      <c r="D1221" s="68">
        <v>212</v>
      </c>
      <c r="E1221" s="27" t="s">
        <v>785</v>
      </c>
      <c r="F1221" s="27">
        <v>0</v>
      </c>
      <c r="G1221" s="27" t="s">
        <v>848</v>
      </c>
      <c r="H1221" s="27">
        <v>0</v>
      </c>
      <c r="I1221" s="27">
        <v>0</v>
      </c>
      <c r="J1221" s="27" t="s">
        <v>1005</v>
      </c>
    </row>
    <row r="1222" spans="1:10" ht="15.6" thickBot="1" x14ac:dyDescent="0.3">
      <c r="A1222" s="66" t="s">
        <v>233</v>
      </c>
      <c r="B1222" s="69" t="s">
        <v>416</v>
      </c>
      <c r="D1222" s="71" t="s">
        <v>1032</v>
      </c>
      <c r="E1222" s="27" t="s">
        <v>786</v>
      </c>
      <c r="F1222" s="27">
        <v>0</v>
      </c>
      <c r="G1222" s="27" t="s">
        <v>848</v>
      </c>
      <c r="H1222" s="27">
        <v>0</v>
      </c>
      <c r="I1222" s="27">
        <v>0</v>
      </c>
      <c r="J1222" s="27" t="s">
        <v>1053</v>
      </c>
    </row>
    <row r="1223" spans="1:10" ht="15.6" thickBot="1" x14ac:dyDescent="0.3">
      <c r="A1223" s="66" t="s">
        <v>234</v>
      </c>
      <c r="B1223" s="69" t="s">
        <v>417</v>
      </c>
      <c r="D1223" s="68">
        <v>344</v>
      </c>
      <c r="E1223" s="27" t="s">
        <v>787</v>
      </c>
      <c r="F1223" s="27">
        <v>0</v>
      </c>
      <c r="G1223" s="27" t="s">
        <v>848</v>
      </c>
      <c r="H1223" s="27">
        <v>0</v>
      </c>
      <c r="I1223" s="27" t="s">
        <v>788</v>
      </c>
      <c r="J1223" s="27" t="s">
        <v>1006</v>
      </c>
    </row>
    <row r="1224" spans="1:10" ht="15.6" thickBot="1" x14ac:dyDescent="0.3">
      <c r="A1224" s="66" t="s">
        <v>235</v>
      </c>
      <c r="B1224" s="69" t="s">
        <v>418</v>
      </c>
      <c r="D1224" s="68">
        <v>392</v>
      </c>
      <c r="E1224" s="27" t="s">
        <v>789</v>
      </c>
      <c r="F1224" s="27">
        <v>0</v>
      </c>
      <c r="G1224" s="27" t="s">
        <v>848</v>
      </c>
      <c r="H1224" s="27">
        <v>0</v>
      </c>
      <c r="I1224" s="27" t="s">
        <v>665</v>
      </c>
      <c r="J1224" s="27" t="s">
        <v>1007</v>
      </c>
    </row>
    <row r="1225" spans="1:10" ht="15.6" thickBot="1" x14ac:dyDescent="0.3">
      <c r="A1225" s="66" t="s">
        <v>236</v>
      </c>
      <c r="B1225" s="69" t="s">
        <v>419</v>
      </c>
      <c r="D1225" s="68">
        <v>392</v>
      </c>
      <c r="E1225" s="27" t="s">
        <v>790</v>
      </c>
      <c r="F1225" s="27">
        <v>0</v>
      </c>
      <c r="G1225" s="27" t="s">
        <v>848</v>
      </c>
      <c r="H1225" s="27">
        <v>0</v>
      </c>
      <c r="I1225" s="27" t="s">
        <v>665</v>
      </c>
      <c r="J1225" s="27" t="s">
        <v>1008</v>
      </c>
    </row>
    <row r="1226" spans="1:10" ht="15.6" thickBot="1" x14ac:dyDescent="0.3">
      <c r="A1226" s="66" t="s">
        <v>237</v>
      </c>
      <c r="B1226" s="69" t="s">
        <v>420</v>
      </c>
      <c r="D1226" s="68">
        <v>392</v>
      </c>
      <c r="E1226" s="27" t="s">
        <v>791</v>
      </c>
      <c r="F1226" s="27">
        <v>0</v>
      </c>
      <c r="G1226" s="27" t="s">
        <v>848</v>
      </c>
      <c r="H1226" s="27">
        <v>0</v>
      </c>
      <c r="I1226" s="27" t="s">
        <v>673</v>
      </c>
      <c r="J1226" s="27" t="s">
        <v>1009</v>
      </c>
    </row>
    <row r="1227" spans="1:10" ht="15.6" thickBot="1" x14ac:dyDescent="0.3">
      <c r="A1227" s="66" t="s">
        <v>238</v>
      </c>
      <c r="B1227" s="69" t="s">
        <v>421</v>
      </c>
      <c r="D1227" s="71" t="s">
        <v>1032</v>
      </c>
      <c r="E1227" s="27" t="s">
        <v>792</v>
      </c>
      <c r="F1227" s="27">
        <v>0</v>
      </c>
      <c r="G1227" s="27" t="s">
        <v>848</v>
      </c>
      <c r="H1227" s="27">
        <v>0</v>
      </c>
      <c r="I1227" s="27" t="s">
        <v>665</v>
      </c>
      <c r="J1227" s="27" t="s">
        <v>1054</v>
      </c>
    </row>
    <row r="1228" spans="1:10" ht="15.6" thickBot="1" x14ac:dyDescent="0.3">
      <c r="A1228" s="66" t="s">
        <v>239</v>
      </c>
      <c r="B1228" s="69" t="s">
        <v>422</v>
      </c>
      <c r="D1228" s="68">
        <v>504</v>
      </c>
      <c r="E1228" s="27" t="s">
        <v>793</v>
      </c>
      <c r="F1228" s="27">
        <v>0</v>
      </c>
      <c r="G1228" s="27" t="s">
        <v>848</v>
      </c>
      <c r="H1228" s="27">
        <v>0</v>
      </c>
      <c r="I1228" s="27">
        <v>0</v>
      </c>
      <c r="J1228" s="27" t="s">
        <v>1010</v>
      </c>
    </row>
    <row r="1229" spans="1:10" ht="15.6" thickBot="1" x14ac:dyDescent="0.3">
      <c r="A1229" s="66" t="s">
        <v>240</v>
      </c>
      <c r="B1229" s="69" t="s">
        <v>423</v>
      </c>
      <c r="D1229" s="68">
        <v>415</v>
      </c>
      <c r="E1229" s="27" t="s">
        <v>794</v>
      </c>
      <c r="F1229" s="27">
        <v>0</v>
      </c>
      <c r="G1229" s="27" t="s">
        <v>848</v>
      </c>
      <c r="H1229" s="27">
        <v>0</v>
      </c>
      <c r="I1229" s="27" t="s">
        <v>795</v>
      </c>
      <c r="J1229" s="27" t="s">
        <v>1011</v>
      </c>
    </row>
    <row r="1230" spans="1:10" ht="15.6" thickBot="1" x14ac:dyDescent="0.3">
      <c r="A1230" s="66" t="s">
        <v>241</v>
      </c>
      <c r="B1230" s="69" t="s">
        <v>424</v>
      </c>
      <c r="D1230" s="71" t="s">
        <v>1032</v>
      </c>
      <c r="E1230" s="27" t="s">
        <v>796</v>
      </c>
      <c r="F1230" s="27">
        <v>0</v>
      </c>
      <c r="G1230" s="27" t="s">
        <v>848</v>
      </c>
      <c r="H1230" s="27">
        <v>0</v>
      </c>
      <c r="I1230" s="27">
        <v>0</v>
      </c>
      <c r="J1230" s="27" t="s">
        <v>1055</v>
      </c>
    </row>
    <row r="1231" spans="1:10" ht="15.6" thickBot="1" x14ac:dyDescent="0.3">
      <c r="A1231" s="66" t="s">
        <v>242</v>
      </c>
      <c r="B1231" s="69" t="s">
        <v>425</v>
      </c>
      <c r="D1231" s="68">
        <v>420</v>
      </c>
      <c r="E1231" s="27" t="s">
        <v>797</v>
      </c>
      <c r="F1231" s="27" t="s">
        <v>798</v>
      </c>
      <c r="G1231" s="27" t="s">
        <v>848</v>
      </c>
      <c r="H1231" s="27">
        <v>0</v>
      </c>
      <c r="I1231" s="27" t="s">
        <v>799</v>
      </c>
      <c r="J1231" s="27" t="s">
        <v>1012</v>
      </c>
    </row>
    <row r="1232" spans="1:10" ht="15.6" thickBot="1" x14ac:dyDescent="0.3">
      <c r="A1232" s="66" t="s">
        <v>243</v>
      </c>
      <c r="B1232" s="69" t="s">
        <v>426</v>
      </c>
      <c r="D1232" s="71" t="s">
        <v>1032</v>
      </c>
      <c r="E1232" s="27" t="s">
        <v>800</v>
      </c>
      <c r="F1232" s="27">
        <v>0</v>
      </c>
      <c r="G1232" s="27" t="s">
        <v>848</v>
      </c>
      <c r="H1232" s="27">
        <v>0</v>
      </c>
      <c r="I1232" s="27">
        <v>0</v>
      </c>
      <c r="J1232" s="27" t="s">
        <v>1056</v>
      </c>
    </row>
    <row r="1233" spans="1:10" ht="15.6" thickBot="1" x14ac:dyDescent="0.3">
      <c r="A1233" s="66" t="s">
        <v>244</v>
      </c>
      <c r="B1233" s="69" t="s">
        <v>427</v>
      </c>
      <c r="D1233" s="68">
        <v>424</v>
      </c>
      <c r="E1233" s="27" t="s">
        <v>801</v>
      </c>
      <c r="F1233" s="27">
        <v>0</v>
      </c>
      <c r="G1233" s="27" t="s">
        <v>848</v>
      </c>
      <c r="H1233" s="27">
        <v>0</v>
      </c>
      <c r="I1233" s="27" t="s">
        <v>673</v>
      </c>
      <c r="J1233" s="27" t="s">
        <v>1013</v>
      </c>
    </row>
    <row r="1234" spans="1:10" ht="15.6" thickBot="1" x14ac:dyDescent="0.3">
      <c r="A1234" s="66" t="s">
        <v>245</v>
      </c>
      <c r="B1234" s="69" t="s">
        <v>428</v>
      </c>
      <c r="D1234" s="71" t="s">
        <v>1032</v>
      </c>
      <c r="E1234" s="27" t="s">
        <v>802</v>
      </c>
      <c r="F1234" s="27">
        <v>0</v>
      </c>
      <c r="G1234" s="27" t="s">
        <v>848</v>
      </c>
      <c r="H1234" s="27">
        <v>0</v>
      </c>
      <c r="I1234" s="27">
        <v>0</v>
      </c>
      <c r="J1234" s="27" t="s">
        <v>1057</v>
      </c>
    </row>
    <row r="1235" spans="1:10" ht="15.6" thickBot="1" x14ac:dyDescent="0.3">
      <c r="A1235" s="66" t="s">
        <v>246</v>
      </c>
      <c r="B1235" s="69" t="s">
        <v>429</v>
      </c>
      <c r="D1235" s="68" t="s">
        <v>890</v>
      </c>
      <c r="E1235" s="27" t="s">
        <v>803</v>
      </c>
      <c r="F1235" s="27">
        <v>0</v>
      </c>
      <c r="G1235" s="27" t="s">
        <v>848</v>
      </c>
      <c r="H1235" s="27">
        <v>0</v>
      </c>
      <c r="I1235" s="27">
        <v>0</v>
      </c>
      <c r="J1235" s="27" t="s">
        <v>1014</v>
      </c>
    </row>
    <row r="1236" spans="1:10" ht="15.6" thickBot="1" x14ac:dyDescent="0.3">
      <c r="A1236" s="66" t="s">
        <v>247</v>
      </c>
      <c r="B1236" s="69" t="s">
        <v>430</v>
      </c>
      <c r="D1236" s="71" t="s">
        <v>1032</v>
      </c>
      <c r="E1236" s="27" t="s">
        <v>804</v>
      </c>
      <c r="F1236" s="27">
        <v>0</v>
      </c>
      <c r="G1236" s="27" t="s">
        <v>848</v>
      </c>
      <c r="H1236" s="27">
        <v>0</v>
      </c>
      <c r="I1236" s="27">
        <v>0</v>
      </c>
      <c r="J1236" s="27" t="s">
        <v>1058</v>
      </c>
    </row>
    <row r="1237" spans="1:10" ht="15.6" thickBot="1" x14ac:dyDescent="0.3">
      <c r="A1237" s="66" t="s">
        <v>248</v>
      </c>
      <c r="B1237" s="69" t="s">
        <v>431</v>
      </c>
      <c r="D1237" s="71" t="s">
        <v>1032</v>
      </c>
      <c r="E1237" s="27" t="s">
        <v>805</v>
      </c>
      <c r="F1237" s="27">
        <v>0</v>
      </c>
      <c r="G1237" s="27" t="s">
        <v>848</v>
      </c>
      <c r="H1237" s="27">
        <v>0</v>
      </c>
      <c r="I1237" s="27">
        <v>0</v>
      </c>
      <c r="J1237" s="27" t="s">
        <v>1059</v>
      </c>
    </row>
    <row r="1238" spans="1:10" ht="15.6" thickBot="1" x14ac:dyDescent="0.3">
      <c r="A1238" s="66" t="s">
        <v>249</v>
      </c>
      <c r="B1238" s="69" t="s">
        <v>432</v>
      </c>
      <c r="D1238" s="71" t="s">
        <v>1032</v>
      </c>
      <c r="E1238" s="27" t="s">
        <v>806</v>
      </c>
      <c r="F1238" s="27">
        <v>0</v>
      </c>
      <c r="G1238" s="27" t="s">
        <v>848</v>
      </c>
      <c r="H1238" s="27">
        <v>0</v>
      </c>
      <c r="I1238" s="27">
        <v>0</v>
      </c>
      <c r="J1238" s="27" t="s">
        <v>1060</v>
      </c>
    </row>
    <row r="1239" spans="1:10" ht="15.6" thickBot="1" x14ac:dyDescent="0.3">
      <c r="A1239" s="66" t="s">
        <v>250</v>
      </c>
      <c r="B1239" s="69" t="s">
        <v>433</v>
      </c>
      <c r="D1239" s="68">
        <v>304</v>
      </c>
      <c r="E1239" s="27" t="s">
        <v>807</v>
      </c>
      <c r="F1239" s="27">
        <v>0</v>
      </c>
      <c r="G1239" s="27" t="s">
        <v>848</v>
      </c>
      <c r="H1239" s="27">
        <v>0</v>
      </c>
      <c r="I1239" s="27" t="s">
        <v>784</v>
      </c>
      <c r="J1239" s="27" t="s">
        <v>1015</v>
      </c>
    </row>
    <row r="1240" spans="1:10" ht="15.6" thickBot="1" x14ac:dyDescent="0.3">
      <c r="A1240" s="66" t="s">
        <v>251</v>
      </c>
      <c r="B1240" s="69" t="s">
        <v>434</v>
      </c>
      <c r="D1240" s="68" t="s">
        <v>891</v>
      </c>
      <c r="E1240" s="27" t="s">
        <v>808</v>
      </c>
      <c r="F1240" s="27" t="s">
        <v>809</v>
      </c>
      <c r="G1240" s="27" t="s">
        <v>848</v>
      </c>
      <c r="H1240" s="27">
        <v>0</v>
      </c>
      <c r="I1240" s="27" t="s">
        <v>810</v>
      </c>
      <c r="J1240" s="27" t="s">
        <v>1016</v>
      </c>
    </row>
    <row r="1241" spans="1:10" ht="15.6" thickBot="1" x14ac:dyDescent="0.3">
      <c r="A1241" s="66" t="s">
        <v>252</v>
      </c>
      <c r="B1241" s="69" t="s">
        <v>435</v>
      </c>
      <c r="D1241" s="71" t="s">
        <v>1032</v>
      </c>
      <c r="E1241" s="27" t="s">
        <v>811</v>
      </c>
      <c r="F1241" s="27">
        <v>0</v>
      </c>
      <c r="G1241" s="27" t="s">
        <v>848</v>
      </c>
      <c r="H1241" s="27">
        <v>0</v>
      </c>
      <c r="I1241" s="27">
        <v>0</v>
      </c>
      <c r="J1241" s="27" t="s">
        <v>1061</v>
      </c>
    </row>
    <row r="1242" spans="1:10" ht="15.6" thickBot="1" x14ac:dyDescent="0.3">
      <c r="A1242" s="66" t="s">
        <v>253</v>
      </c>
      <c r="B1242" s="69" t="s">
        <v>436</v>
      </c>
      <c r="D1242" s="71" t="s">
        <v>1032</v>
      </c>
      <c r="E1242" s="27" t="s">
        <v>812</v>
      </c>
      <c r="F1242" s="27">
        <v>0</v>
      </c>
      <c r="G1242" s="27" t="s">
        <v>848</v>
      </c>
      <c r="H1242" s="27">
        <v>0</v>
      </c>
      <c r="I1242" s="27">
        <v>0</v>
      </c>
      <c r="J1242" s="27" t="s">
        <v>1062</v>
      </c>
    </row>
    <row r="1243" spans="1:10" ht="15.6" thickBot="1" x14ac:dyDescent="0.3">
      <c r="A1243" s="66" t="s">
        <v>254</v>
      </c>
      <c r="B1243" s="69" t="s">
        <v>437</v>
      </c>
      <c r="D1243" s="68">
        <v>275</v>
      </c>
      <c r="E1243" s="27" t="s">
        <v>813</v>
      </c>
      <c r="F1243" s="27">
        <v>0</v>
      </c>
      <c r="G1243" s="27" t="s">
        <v>848</v>
      </c>
      <c r="H1243" s="27">
        <v>0</v>
      </c>
      <c r="I1243" s="27" t="s">
        <v>814</v>
      </c>
      <c r="J1243" s="27" t="s">
        <v>1017</v>
      </c>
    </row>
    <row r="1244" spans="1:10" ht="15.6" thickBot="1" x14ac:dyDescent="0.3">
      <c r="A1244" s="66" t="s">
        <v>255</v>
      </c>
      <c r="B1244" s="69" t="s">
        <v>438</v>
      </c>
      <c r="D1244" s="68">
        <v>326</v>
      </c>
      <c r="E1244" s="27" t="s">
        <v>815</v>
      </c>
      <c r="F1244" s="27">
        <v>0</v>
      </c>
      <c r="G1244" s="27" t="s">
        <v>848</v>
      </c>
      <c r="H1244" s="27">
        <v>0</v>
      </c>
      <c r="I1244" s="27" t="s">
        <v>816</v>
      </c>
      <c r="J1244" s="27" t="s">
        <v>1018</v>
      </c>
    </row>
    <row r="1245" spans="1:10" ht="15.6" thickBot="1" x14ac:dyDescent="0.3">
      <c r="A1245" s="66" t="s">
        <v>256</v>
      </c>
      <c r="B1245" s="69" t="s">
        <v>439</v>
      </c>
      <c r="D1245" s="68">
        <v>702</v>
      </c>
      <c r="E1245" s="27" t="s">
        <v>817</v>
      </c>
      <c r="F1245" s="27">
        <v>0</v>
      </c>
      <c r="G1245" s="27" t="s">
        <v>848</v>
      </c>
      <c r="H1245" s="27">
        <v>0</v>
      </c>
      <c r="I1245" s="27" t="s">
        <v>818</v>
      </c>
      <c r="J1245" s="27" t="s">
        <v>1019</v>
      </c>
    </row>
    <row r="1246" spans="1:10" ht="15.6" thickBot="1" x14ac:dyDescent="0.3">
      <c r="A1246" s="66" t="s">
        <v>257</v>
      </c>
      <c r="B1246" s="69" t="s">
        <v>440</v>
      </c>
      <c r="D1246" s="68">
        <v>607</v>
      </c>
      <c r="E1246" s="27" t="s">
        <v>819</v>
      </c>
      <c r="F1246" s="27">
        <v>0</v>
      </c>
      <c r="G1246" s="27" t="s">
        <v>848</v>
      </c>
      <c r="H1246" s="27">
        <v>0</v>
      </c>
      <c r="I1246" s="27" t="s">
        <v>820</v>
      </c>
      <c r="J1246" s="27" t="s">
        <v>1020</v>
      </c>
    </row>
    <row r="1247" spans="1:10" ht="15.6" thickBot="1" x14ac:dyDescent="0.3">
      <c r="A1247" s="66" t="s">
        <v>258</v>
      </c>
      <c r="B1247" s="69" t="s">
        <v>441</v>
      </c>
      <c r="D1247" s="68">
        <v>251</v>
      </c>
      <c r="E1247" s="27" t="s">
        <v>821</v>
      </c>
      <c r="F1247" s="27">
        <v>0</v>
      </c>
      <c r="G1247" s="27" t="s">
        <v>848</v>
      </c>
      <c r="H1247" s="27">
        <v>0</v>
      </c>
      <c r="I1247" s="27" t="s">
        <v>822</v>
      </c>
      <c r="J1247" s="27" t="s">
        <v>1021</v>
      </c>
    </row>
    <row r="1248" spans="1:10" ht="15.6" thickBot="1" x14ac:dyDescent="0.3">
      <c r="A1248" s="66" t="s">
        <v>259</v>
      </c>
      <c r="B1248" s="69" t="s">
        <v>442</v>
      </c>
      <c r="D1248" s="68">
        <v>347</v>
      </c>
      <c r="E1248" s="27" t="s">
        <v>823</v>
      </c>
      <c r="F1248" s="27">
        <v>0</v>
      </c>
      <c r="G1248" s="27" t="s">
        <v>848</v>
      </c>
      <c r="H1248" s="27">
        <v>0</v>
      </c>
      <c r="I1248" s="27" t="s">
        <v>824</v>
      </c>
      <c r="J1248" s="27" t="s">
        <v>1022</v>
      </c>
    </row>
    <row r="1249" spans="1:10" ht="15.6" thickBot="1" x14ac:dyDescent="0.3">
      <c r="A1249" s="66" t="s">
        <v>260</v>
      </c>
      <c r="B1249" s="69" t="s">
        <v>443</v>
      </c>
      <c r="D1249" s="71" t="s">
        <v>1032</v>
      </c>
      <c r="E1249" s="27" t="s">
        <v>825</v>
      </c>
      <c r="F1249" s="27">
        <v>0</v>
      </c>
      <c r="G1249" s="27" t="s">
        <v>848</v>
      </c>
      <c r="H1249" s="27">
        <v>0</v>
      </c>
      <c r="I1249" s="27" t="s">
        <v>826</v>
      </c>
      <c r="J1249" s="27" t="s">
        <v>1063</v>
      </c>
    </row>
    <row r="1250" spans="1:10" ht="15.6" thickBot="1" x14ac:dyDescent="0.3">
      <c r="A1250" s="66" t="s">
        <v>261</v>
      </c>
      <c r="B1250" s="69" t="s">
        <v>444</v>
      </c>
      <c r="D1250" s="68">
        <v>715</v>
      </c>
      <c r="E1250" s="27" t="s">
        <v>827</v>
      </c>
      <c r="F1250" s="27">
        <v>0</v>
      </c>
      <c r="G1250" s="27" t="s">
        <v>848</v>
      </c>
      <c r="H1250" s="27">
        <v>0</v>
      </c>
      <c r="I1250" s="27" t="s">
        <v>752</v>
      </c>
      <c r="J1250" s="27" t="s">
        <v>1023</v>
      </c>
    </row>
    <row r="1251" spans="1:10" ht="15.6" thickBot="1" x14ac:dyDescent="0.3">
      <c r="A1251" s="66" t="s">
        <v>262</v>
      </c>
      <c r="B1251" s="69" t="s">
        <v>445</v>
      </c>
      <c r="D1251" s="68">
        <v>219</v>
      </c>
      <c r="E1251" s="27" t="s">
        <v>828</v>
      </c>
      <c r="F1251" s="27" t="s">
        <v>829</v>
      </c>
      <c r="G1251" s="27" t="s">
        <v>848</v>
      </c>
      <c r="H1251" s="27">
        <v>0</v>
      </c>
      <c r="I1251" s="27" t="s">
        <v>830</v>
      </c>
      <c r="J1251" s="27" t="s">
        <v>1024</v>
      </c>
    </row>
    <row r="1252" spans="1:10" ht="15.6" thickBot="1" x14ac:dyDescent="0.3">
      <c r="A1252" s="66" t="s">
        <v>263</v>
      </c>
      <c r="B1252" s="69" t="s">
        <v>446</v>
      </c>
      <c r="D1252" s="68">
        <v>151</v>
      </c>
      <c r="E1252" s="27" t="s">
        <v>831</v>
      </c>
      <c r="F1252" s="27" t="s">
        <v>832</v>
      </c>
      <c r="G1252" s="27" t="s">
        <v>848</v>
      </c>
      <c r="H1252" s="27">
        <v>0</v>
      </c>
      <c r="I1252" s="27" t="s">
        <v>730</v>
      </c>
      <c r="J1252" s="27" t="s">
        <v>1025</v>
      </c>
    </row>
    <row r="1253" spans="1:10" ht="15.6" thickBot="1" x14ac:dyDescent="0.3">
      <c r="A1253" s="66" t="s">
        <v>264</v>
      </c>
      <c r="B1253" s="69" t="s">
        <v>447</v>
      </c>
      <c r="D1253" s="68">
        <v>152</v>
      </c>
      <c r="E1253" s="27" t="s">
        <v>833</v>
      </c>
      <c r="F1253" s="27" t="s">
        <v>834</v>
      </c>
      <c r="G1253" s="27" t="s">
        <v>848</v>
      </c>
      <c r="H1253" s="27">
        <v>0</v>
      </c>
      <c r="I1253" s="27" t="s">
        <v>735</v>
      </c>
      <c r="J1253" s="27" t="s">
        <v>1026</v>
      </c>
    </row>
    <row r="1254" spans="1:10" ht="15.6" thickBot="1" x14ac:dyDescent="0.3">
      <c r="A1254" s="66" t="s">
        <v>265</v>
      </c>
      <c r="B1254" s="69" t="s">
        <v>448</v>
      </c>
      <c r="D1254" s="68">
        <v>150</v>
      </c>
      <c r="E1254" s="27" t="s">
        <v>835</v>
      </c>
      <c r="F1254" s="27" t="s">
        <v>836</v>
      </c>
      <c r="G1254" s="27" t="s">
        <v>848</v>
      </c>
      <c r="H1254" s="27">
        <v>0</v>
      </c>
      <c r="I1254" s="27" t="s">
        <v>735</v>
      </c>
      <c r="J1254" s="27" t="s">
        <v>1027</v>
      </c>
    </row>
    <row r="1255" spans="1:10" ht="15.6" thickBot="1" x14ac:dyDescent="0.3">
      <c r="A1255" s="66" t="s">
        <v>266</v>
      </c>
      <c r="B1255" s="69" t="s">
        <v>449</v>
      </c>
      <c r="D1255" s="68">
        <v>153</v>
      </c>
      <c r="E1255" s="27" t="s">
        <v>837</v>
      </c>
      <c r="F1255" s="27" t="s">
        <v>838</v>
      </c>
      <c r="G1255" s="27" t="s">
        <v>848</v>
      </c>
      <c r="H1255" s="27">
        <v>0</v>
      </c>
      <c r="I1255" s="27" t="s">
        <v>839</v>
      </c>
      <c r="J1255" s="27" t="s">
        <v>1028</v>
      </c>
    </row>
    <row r="1256" spans="1:10" ht="15.6" thickBot="1" x14ac:dyDescent="0.3">
      <c r="A1256" s="66" t="s">
        <v>267</v>
      </c>
      <c r="B1256" s="69" t="s">
        <v>450</v>
      </c>
      <c r="D1256" s="68">
        <v>154</v>
      </c>
      <c r="E1256" s="27" t="s">
        <v>840</v>
      </c>
      <c r="F1256" s="27" t="s">
        <v>841</v>
      </c>
      <c r="G1256" s="27" t="s">
        <v>848</v>
      </c>
      <c r="H1256" s="27">
        <v>0</v>
      </c>
      <c r="I1256" s="27" t="s">
        <v>735</v>
      </c>
      <c r="J1256" s="27" t="s">
        <v>1029</v>
      </c>
    </row>
    <row r="1257" spans="1:10" ht="15.6" thickBot="1" x14ac:dyDescent="0.3">
      <c r="A1257" s="66" t="s">
        <v>268</v>
      </c>
      <c r="B1257" s="69" t="s">
        <v>451</v>
      </c>
      <c r="D1257" s="68">
        <v>255</v>
      </c>
      <c r="E1257" s="27" t="s">
        <v>842</v>
      </c>
      <c r="F1257" s="27">
        <v>0</v>
      </c>
      <c r="G1257" s="27" t="s">
        <v>848</v>
      </c>
      <c r="H1257" s="27">
        <v>0</v>
      </c>
      <c r="I1257" s="27" t="s">
        <v>843</v>
      </c>
      <c r="J1257" s="27" t="s">
        <v>1030</v>
      </c>
    </row>
    <row r="1258" spans="1:10" ht="15.6" thickBot="1" x14ac:dyDescent="0.3">
      <c r="A1258" s="66" t="s">
        <v>269</v>
      </c>
      <c r="B1258" s="69" t="s">
        <v>452</v>
      </c>
      <c r="D1258" s="68">
        <v>409</v>
      </c>
      <c r="E1258" s="27" t="s">
        <v>844</v>
      </c>
      <c r="F1258" s="27">
        <v>0</v>
      </c>
      <c r="G1258" s="27" t="s">
        <v>848</v>
      </c>
      <c r="H1258" s="27">
        <v>0</v>
      </c>
      <c r="I1258" s="27" t="s">
        <v>845</v>
      </c>
      <c r="J1258" s="27" t="s">
        <v>1031</v>
      </c>
    </row>
    <row r="1259" spans="1:10" ht="15.6" thickBot="1" x14ac:dyDescent="0.3">
      <c r="A1259" s="66" t="s">
        <v>270</v>
      </c>
      <c r="B1259" s="69" t="s">
        <v>453</v>
      </c>
    </row>
    <row r="1260" spans="1:10" ht="15.6" thickBot="1" x14ac:dyDescent="0.3">
      <c r="A1260" s="66" t="s">
        <v>271</v>
      </c>
      <c r="B1260" s="69" t="s">
        <v>454</v>
      </c>
    </row>
    <row r="1261" spans="1:10" ht="15.6" thickBot="1" x14ac:dyDescent="0.3">
      <c r="A1261" s="66" t="s">
        <v>272</v>
      </c>
      <c r="B1261" s="69" t="s">
        <v>455</v>
      </c>
    </row>
    <row r="1262" spans="1:10" ht="15.6" thickBot="1" x14ac:dyDescent="0.3">
      <c r="A1262" s="66" t="s">
        <v>273</v>
      </c>
      <c r="B1262" s="69" t="s">
        <v>456</v>
      </c>
    </row>
    <row r="1263" spans="1:10" ht="15.6" thickBot="1" x14ac:dyDescent="0.3">
      <c r="A1263" s="66" t="s">
        <v>274</v>
      </c>
      <c r="B1263" s="69" t="s">
        <v>457</v>
      </c>
    </row>
    <row r="1264" spans="1:10" ht="15.6" thickBot="1" x14ac:dyDescent="0.3">
      <c r="A1264" s="66" t="s">
        <v>275</v>
      </c>
      <c r="B1264" s="69" t="s">
        <v>458</v>
      </c>
    </row>
    <row r="1265" spans="1:2" ht="15.6" thickBot="1" x14ac:dyDescent="0.3">
      <c r="A1265" s="66" t="s">
        <v>276</v>
      </c>
      <c r="B1265" s="69" t="s">
        <v>459</v>
      </c>
    </row>
    <row r="1266" spans="1:2" ht="15.6" thickBot="1" x14ac:dyDescent="0.3">
      <c r="A1266" s="66" t="s">
        <v>277</v>
      </c>
      <c r="B1266" s="69" t="s">
        <v>460</v>
      </c>
    </row>
    <row r="1267" spans="1:2" ht="15.6" thickBot="1" x14ac:dyDescent="0.3">
      <c r="A1267" s="66" t="s">
        <v>278</v>
      </c>
      <c r="B1267" s="69" t="s">
        <v>461</v>
      </c>
    </row>
    <row r="1268" spans="1:2" ht="15.6" thickBot="1" x14ac:dyDescent="0.3">
      <c r="A1268" s="66" t="s">
        <v>279</v>
      </c>
      <c r="B1268" s="69" t="s">
        <v>462</v>
      </c>
    </row>
    <row r="1269" spans="1:2" ht="15.6" thickBot="1" x14ac:dyDescent="0.3">
      <c r="A1269" s="66" t="s">
        <v>280</v>
      </c>
      <c r="B1269" s="69" t="s">
        <v>463</v>
      </c>
    </row>
    <row r="1270" spans="1:2" ht="15.6" thickBot="1" x14ac:dyDescent="0.3">
      <c r="A1270" s="66" t="s">
        <v>281</v>
      </c>
      <c r="B1270" s="69" t="s">
        <v>464</v>
      </c>
    </row>
    <row r="1271" spans="1:2" ht="15.6" thickBot="1" x14ac:dyDescent="0.3">
      <c r="A1271" s="66" t="s">
        <v>282</v>
      </c>
      <c r="B1271" s="69" t="s">
        <v>465</v>
      </c>
    </row>
    <row r="1272" spans="1:2" ht="14.4" x14ac:dyDescent="0.25">
      <c r="B1272" s="72"/>
    </row>
  </sheetData>
  <sheetProtection insertRows="0"/>
  <mergeCells count="175">
    <mergeCell ref="D110:E110"/>
    <mergeCell ref="H110:I110"/>
    <mergeCell ref="J110:K110"/>
    <mergeCell ref="D107:E107"/>
    <mergeCell ref="H107:I107"/>
    <mergeCell ref="J107:K107"/>
    <mergeCell ref="D108:E108"/>
    <mergeCell ref="H108:I108"/>
    <mergeCell ref="J108:K108"/>
    <mergeCell ref="D109:E109"/>
    <mergeCell ref="H109:I109"/>
    <mergeCell ref="J109:K109"/>
    <mergeCell ref="D106:E106"/>
    <mergeCell ref="H106:I106"/>
    <mergeCell ref="C114:K114"/>
    <mergeCell ref="D111:E111"/>
    <mergeCell ref="H111:I111"/>
    <mergeCell ref="J111:K111"/>
    <mergeCell ref="C305:E305"/>
    <mergeCell ref="F305:K305"/>
    <mergeCell ref="D118:D119"/>
    <mergeCell ref="F118:F119"/>
    <mergeCell ref="G118:G119"/>
    <mergeCell ref="H118:I118"/>
    <mergeCell ref="F304:K304"/>
    <mergeCell ref="C304:E304"/>
    <mergeCell ref="C303:K303"/>
    <mergeCell ref="C302:K302"/>
    <mergeCell ref="J300:K300"/>
    <mergeCell ref="C300:I300"/>
    <mergeCell ref="G225:G226"/>
    <mergeCell ref="F225:F226"/>
    <mergeCell ref="E225:E226"/>
    <mergeCell ref="D225:D226"/>
    <mergeCell ref="C225:C226"/>
    <mergeCell ref="C298:H298"/>
    <mergeCell ref="C299:K299"/>
    <mergeCell ref="J102:K102"/>
    <mergeCell ref="J225:J226"/>
    <mergeCell ref="K225:K226"/>
    <mergeCell ref="C222:K222"/>
    <mergeCell ref="C116:K116"/>
    <mergeCell ref="C115:K115"/>
    <mergeCell ref="C117:E117"/>
    <mergeCell ref="C118:C119"/>
    <mergeCell ref="E118:E119"/>
    <mergeCell ref="C113:G113"/>
    <mergeCell ref="H225:I225"/>
    <mergeCell ref="C223:K223"/>
    <mergeCell ref="C224:E224"/>
    <mergeCell ref="K118:K119"/>
    <mergeCell ref="C217:K217"/>
    <mergeCell ref="C219:K219"/>
    <mergeCell ref="C218:K218"/>
    <mergeCell ref="J118:J119"/>
    <mergeCell ref="C215:H215"/>
    <mergeCell ref="D103:E103"/>
    <mergeCell ref="H103:I103"/>
    <mergeCell ref="J106:K106"/>
    <mergeCell ref="J103:K103"/>
    <mergeCell ref="D104:E104"/>
    <mergeCell ref="H104:I104"/>
    <mergeCell ref="J104:K104"/>
    <mergeCell ref="D105:E105"/>
    <mergeCell ref="H105:I105"/>
    <mergeCell ref="J105:K105"/>
    <mergeCell ref="H99:I99"/>
    <mergeCell ref="C38:F38"/>
    <mergeCell ref="C39:F39"/>
    <mergeCell ref="G38:K38"/>
    <mergeCell ref="G39:K39"/>
    <mergeCell ref="J101:K101"/>
    <mergeCell ref="H101:I101"/>
    <mergeCell ref="J42:K42"/>
    <mergeCell ref="C43:D44"/>
    <mergeCell ref="C42:D42"/>
    <mergeCell ref="H42:I42"/>
    <mergeCell ref="G43:G44"/>
    <mergeCell ref="E42:F42"/>
    <mergeCell ref="H43:I44"/>
    <mergeCell ref="C41:K41"/>
    <mergeCell ref="D101:E101"/>
    <mergeCell ref="D100:E100"/>
    <mergeCell ref="H100:I100"/>
    <mergeCell ref="E43:F43"/>
    <mergeCell ref="D102:E102"/>
    <mergeCell ref="J100:K100"/>
    <mergeCell ref="H98:K98"/>
    <mergeCell ref="D98:E99"/>
    <mergeCell ref="C85:K85"/>
    <mergeCell ref="C86:K95"/>
    <mergeCell ref="J99:K99"/>
    <mergeCell ref="F98:G98"/>
    <mergeCell ref="C46:K46"/>
    <mergeCell ref="C47:K55"/>
    <mergeCell ref="C57:K57"/>
    <mergeCell ref="C98:C99"/>
    <mergeCell ref="C58:K84"/>
    <mergeCell ref="C97:K97"/>
    <mergeCell ref="H102:I102"/>
    <mergeCell ref="G37:K37"/>
    <mergeCell ref="C35:K35"/>
    <mergeCell ref="C32:F32"/>
    <mergeCell ref="G32:K32"/>
    <mergeCell ref="C34:K34"/>
    <mergeCell ref="I30:K30"/>
    <mergeCell ref="C22:F22"/>
    <mergeCell ref="G22:K22"/>
    <mergeCell ref="E30:F30"/>
    <mergeCell ref="C29:F29"/>
    <mergeCell ref="G29:K29"/>
    <mergeCell ref="G28:K28"/>
    <mergeCell ref="C36:F36"/>
    <mergeCell ref="C37:F37"/>
    <mergeCell ref="G36:K36"/>
    <mergeCell ref="C33:F33"/>
    <mergeCell ref="G33:K33"/>
    <mergeCell ref="G26:I26"/>
    <mergeCell ref="G16:H16"/>
    <mergeCell ref="I16:K16"/>
    <mergeCell ref="C19:F19"/>
    <mergeCell ref="C20:K20"/>
    <mergeCell ref="G27:I27"/>
    <mergeCell ref="I31:K31"/>
    <mergeCell ref="C21:K21"/>
    <mergeCell ref="E31:F31"/>
    <mergeCell ref="G31:H31"/>
    <mergeCell ref="D13:E13"/>
    <mergeCell ref="C3:K3"/>
    <mergeCell ref="G15:K15"/>
    <mergeCell ref="M24:P25"/>
    <mergeCell ref="C25:F25"/>
    <mergeCell ref="G25:K25"/>
    <mergeCell ref="C26:D26"/>
    <mergeCell ref="C27:D27"/>
    <mergeCell ref="I17:K17"/>
    <mergeCell ref="C6:F6"/>
    <mergeCell ref="G7:K7"/>
    <mergeCell ref="G6:K6"/>
    <mergeCell ref="C8:F8"/>
    <mergeCell ref="G8:K8"/>
    <mergeCell ref="J26:K26"/>
    <mergeCell ref="J27:K27"/>
    <mergeCell ref="G10:I10"/>
    <mergeCell ref="G11:I11"/>
    <mergeCell ref="J10:K10"/>
    <mergeCell ref="J11:K11"/>
    <mergeCell ref="G18:I18"/>
    <mergeCell ref="G19:I19"/>
    <mergeCell ref="J18:K18"/>
    <mergeCell ref="J19:K19"/>
    <mergeCell ref="C15:F15"/>
    <mergeCell ref="E17:F17"/>
    <mergeCell ref="G17:H17"/>
    <mergeCell ref="C18:F18"/>
    <mergeCell ref="G30:H30"/>
    <mergeCell ref="C28:F28"/>
    <mergeCell ref="H113:K113"/>
    <mergeCell ref="C1:K2"/>
    <mergeCell ref="C5:K5"/>
    <mergeCell ref="C23:F23"/>
    <mergeCell ref="G23:K23"/>
    <mergeCell ref="C24:F24"/>
    <mergeCell ref="G24:K24"/>
    <mergeCell ref="G13:K13"/>
    <mergeCell ref="G12:K12"/>
    <mergeCell ref="C14:F14"/>
    <mergeCell ref="G14:K14"/>
    <mergeCell ref="C9:F9"/>
    <mergeCell ref="G9:K9"/>
    <mergeCell ref="C11:D11"/>
    <mergeCell ref="C10:D10"/>
    <mergeCell ref="C7:F7"/>
    <mergeCell ref="E16:F16"/>
    <mergeCell ref="D12:E12"/>
  </mergeCells>
  <phoneticPr fontId="5" type="noConversion"/>
  <dataValidations xWindow="423" yWindow="586" count="10">
    <dataValidation allowBlank="1" showInputMessage="1" showErrorMessage="1" promptTitle="Atenção!!!" prompt="Informar a data no formato XX/XX/XXXX." sqref="H101:I102 J44:K44" xr:uid="{00000000-0002-0000-0000-000000000000}"/>
    <dataValidation allowBlank="1" showInputMessage="1" showErrorMessage="1" promptTitle="Atenção!!!" prompt="Para inserir novos ítens basta inserir linhas." sqref="D275 D228 D234 D256 D261 D266 D269 D287 D291 D294 D163:D164 D121:D130 D132:D134 D137 D143:D148 D151:D154 D157:D158 D167:D183 D186:D193 D195:D206 D208 D210:D214" xr:uid="{00000000-0002-0000-0000-000001000000}"/>
    <dataValidation allowBlank="1" showInputMessage="1" showErrorMessage="1" promptTitle="Atenção!!!" prompt="Inserir o BDI em valor percentual." sqref="I117" xr:uid="{00000000-0002-0000-0000-000002000000}"/>
    <dataValidation type="list" allowBlank="1" showInputMessage="1" showErrorMessage="1" promptTitle="Atenção!!!" prompt="Escolher banco da lista a partir da seta ao lado." sqref="D13:E13" xr:uid="{00000000-0002-0000-0000-000003000000}">
      <formula1>$J$1088:$J$1144</formula1>
    </dataValidation>
    <dataValidation allowBlank="1" showInputMessage="1" showErrorMessage="1" promptTitle="Atenção!!!" prompt="Digitar apenas números." sqref="G23:K23 F27 F11 F13 C13 I31:K31 I17:K17 G29:K29 G15:K15 G7:K7" xr:uid="{00000000-0002-0000-0000-000004000000}"/>
    <dataValidation allowBlank="1" showInputMessage="1" showErrorMessage="1" promptTitle="Atenção!!!" prompt="Digitar apenas números, começando com o DDD." sqref="G19 J27 J19 J11 G11 G37:K37 G33:K33 G39:K39 G27" xr:uid="{00000000-0002-0000-0000-000005000000}"/>
    <dataValidation allowBlank="1" showInputMessage="1" showErrorMessage="1" promptTitle="Atenção!!!" prompt="Digitar apenas números" sqref="C17 C31" xr:uid="{00000000-0002-0000-0000-000006000000}"/>
    <dataValidation type="list" allowBlank="1" showInputMessage="1" showErrorMessage="1" promptTitle="Atenção!!!" prompt="Escolher município da lista a partir da seta ao lado." sqref="C11:D11 C27:D27" xr:uid="{00000000-0002-0000-0000-000007000000}">
      <formula1>$B$1087:$B$1271</formula1>
    </dataValidation>
    <dataValidation type="list" allowBlank="1" showInputMessage="1" showErrorMessage="1" promptTitle="Atenção!!!" prompt="Escolher estado civil da lista a partir da seta ao lado." sqref="D17 D31" xr:uid="{00000000-0002-0000-0000-000008000000}">
      <formula1>$C$1087:$C$1092</formula1>
    </dataValidation>
    <dataValidation allowBlank="1" showInputMessage="1" showErrorMessage="1" promptTitle="Atenção!!!" prompt="Lembrar de digitar o símbolo @ com nome separado por pontos. (Ex.: tom@example.com.br)" sqref="C19:F19 C39:F39 C33:F33" xr:uid="{00000000-0002-0000-0000-000009000000}"/>
  </dataValidations>
  <hyperlinks>
    <hyperlink ref="D1087" r:id="rId1" location="cite_note-1" display="http://pt.wikipedia.org/wiki/Lista_de_bancos_do_Brasil - cite_note-1" xr:uid="{00000000-0004-0000-0000-000000000000}"/>
    <hyperlink ref="C19" r:id="rId2" xr:uid="{00000000-0004-0000-0000-000001000000}"/>
    <hyperlink ref="C39" r:id="rId3" xr:uid="{00000000-0004-0000-0000-000002000000}"/>
  </hyperlinks>
  <pageMargins left="0.39370078740157483" right="0.39370078740157483" top="0.78740157480314965" bottom="0.39370078740157483" header="0.31496062992125984" footer="0.31496062992125984"/>
  <pageSetup paperSize="9" scale="47" orientation="portrait" r:id="rId4"/>
  <headerFooter>
    <oddFooter>&amp;RPágina &amp;P de &amp;N</oddFooter>
  </headerFooter>
  <rowBreaks count="4" manualBreakCount="4">
    <brk id="56" min="2" max="10" man="1"/>
    <brk id="110" min="2" max="10" man="1"/>
    <brk id="153" min="2" max="10" man="1"/>
    <brk id="222" min="2" max="10" man="1"/>
  </rowBreaks>
  <ignoredErrors>
    <ignoredError sqref="D1088:D1094 D1148 D1150:D1160 D1162:D1164 D1167:D1168 D1171 D1173:D1180 D1182:D1194 D1199:D1205 D1207:D1208 D1212:D1214 D1216:D1221 D1223:D1226 D1228:D1229 D1231 D1233 D1235 D1239:D1240 D1243:D1248 D1250:D1258 D1098:D1146 D1096 D1095 D1097 D1147 D1249 D1241:D1242 D1236:D1238 D1234 D1232 D1230 D1227 D1222 D1215 D1209:D1211 D1206 D1195:D1198 D1181 D1172 D1169:D1170 D1165:D1166 D1161 D1149" numberStoredAsText="1"/>
    <ignoredError sqref="G13 H100:K103 H104:I104 K104 J105:K105 K106 H106:I106 H107:K111 J106" unlockedFormula="1"/>
    <ignoredError sqref="J104" formula="1" unlockedFormula="1"/>
  </ignoredError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7" name="Check Box 1">
              <controlPr defaultSize="0" autoFill="0" autoLine="0" autoPict="0">
                <anchor moveWithCells="1">
                  <from>
                    <xdr:col>4</xdr:col>
                    <xdr:colOff>335280</xdr:colOff>
                    <xdr:row>43</xdr:row>
                    <xdr:rowOff>99060</xdr:rowOff>
                  </from>
                  <to>
                    <xdr:col>4</xdr:col>
                    <xdr:colOff>1417320</xdr:colOff>
                    <xdr:row>43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8" name="Check Box 2">
              <controlPr defaultSize="0" autoFill="0" autoLine="0" autoPict="0">
                <anchor moveWithCells="1">
                  <from>
                    <xdr:col>4</xdr:col>
                    <xdr:colOff>1699260</xdr:colOff>
                    <xdr:row>43</xdr:row>
                    <xdr:rowOff>114300</xdr:rowOff>
                  </from>
                  <to>
                    <xdr:col>5</xdr:col>
                    <xdr:colOff>922020</xdr:colOff>
                    <xdr:row>43</xdr:row>
                    <xdr:rowOff>441960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B56"/>
  <sheetViews>
    <sheetView workbookViewId="0"/>
  </sheetViews>
  <sheetFormatPr defaultColWidth="9.109375" defaultRowHeight="24.9" customHeight="1" x14ac:dyDescent="0.25"/>
  <cols>
    <col min="1" max="1" width="91.5546875" style="19" customWidth="1"/>
    <col min="2" max="2" width="255.6640625" style="20" bestFit="1" customWidth="1"/>
    <col min="3" max="16384" width="9.109375" style="19"/>
  </cols>
  <sheetData>
    <row r="1" spans="1:2" ht="24.9" customHeight="1" x14ac:dyDescent="0.25">
      <c r="A1" s="19" t="s">
        <v>81</v>
      </c>
      <c r="B1" s="20" t="str">
        <f ca="1">OFFSET(PTM!$C$1,MATCH(A1,PTM!C:C,0),0)</f>
        <v>PREFEITURA MUNICIPAL DE BARRA DE GUABIRABA</v>
      </c>
    </row>
    <row r="2" spans="1:2" ht="24.9" customHeight="1" x14ac:dyDescent="0.25">
      <c r="A2" s="19" t="s">
        <v>19</v>
      </c>
      <c r="B2" s="21" t="str">
        <f ca="1">OFFSET(PTM!$G$1,MATCH(A2,PTM!G:G,0),0)</f>
        <v>10.120.962/0001-38</v>
      </c>
    </row>
    <row r="3" spans="1:2" ht="24.9" customHeight="1" x14ac:dyDescent="0.25">
      <c r="A3" s="19" t="s">
        <v>20</v>
      </c>
      <c r="B3" s="20" t="str">
        <f ca="1">OFFSET(PTM!$C$1,MATCH(A3,PTM!C:C,0),0)</f>
        <v>RUA MIGUEL TEIXEIRA DE CARVALHO</v>
      </c>
    </row>
    <row r="4" spans="1:2" ht="24.9" customHeight="1" x14ac:dyDescent="0.25">
      <c r="A4" s="19" t="s">
        <v>21</v>
      </c>
      <c r="B4" s="20" t="str">
        <f ca="1">OFFSET(PTM!$G$1,MATCH(A4,PTM!G:G,0),0)</f>
        <v>CENTRO</v>
      </c>
    </row>
    <row r="5" spans="1:2" ht="24.9" customHeight="1" x14ac:dyDescent="0.25">
      <c r="A5" s="19" t="s">
        <v>22</v>
      </c>
      <c r="B5" s="20" t="str">
        <f ca="1">OFFSET(PTM!$C$1,MATCH(A5,PTM!C:C,0),0)</f>
        <v>BARRA DE GUABIRABA</v>
      </c>
    </row>
    <row r="6" spans="1:2" ht="24.9" customHeight="1" x14ac:dyDescent="0.25">
      <c r="A6" s="19" t="s">
        <v>23</v>
      </c>
      <c r="B6" s="20" t="str">
        <f ca="1">OFFSET(PTM!$E$1,MATCH(A6,PTM!E:E,0),0)</f>
        <v>PERNAMBUCO</v>
      </c>
    </row>
    <row r="7" spans="1:2" ht="24.9" customHeight="1" x14ac:dyDescent="0.25">
      <c r="A7" s="19" t="s">
        <v>24</v>
      </c>
      <c r="B7" s="20" t="str">
        <f ca="1">OFFSET(PTM!$F$1,MATCH(A7,PTM!F:F,0),0)</f>
        <v>55690-000</v>
      </c>
    </row>
    <row r="8" spans="1:2" ht="24.9" customHeight="1" x14ac:dyDescent="0.25">
      <c r="A8" s="19" t="s">
        <v>1064</v>
      </c>
      <c r="B8" s="22">
        <f ca="1">OFFSET(PTM!$G$1,MATCH(A8,PTM!G:G,0),0)</f>
        <v>0</v>
      </c>
    </row>
    <row r="9" spans="1:2" ht="24.9" customHeight="1" x14ac:dyDescent="0.25">
      <c r="A9" s="19" t="s">
        <v>1065</v>
      </c>
      <c r="B9" s="22">
        <f ca="1">OFFSET(PTM!$J$1,MATCH(A9,PTM!J:J,0),0)</f>
        <v>0</v>
      </c>
    </row>
    <row r="10" spans="1:2" ht="24.9" customHeight="1" x14ac:dyDescent="0.25">
      <c r="A10" s="19" t="s">
        <v>49</v>
      </c>
      <c r="B10" s="20" t="str">
        <f ca="1">OFFSET(PTM!$C$1,MATCH(A10,PTM!C:C,0),0)</f>
        <v>34.134-7</v>
      </c>
    </row>
    <row r="11" spans="1:2" ht="24.9" customHeight="1" x14ac:dyDescent="0.25">
      <c r="A11" s="19" t="s">
        <v>50</v>
      </c>
      <c r="B11" s="20" t="str">
        <f ca="1">OFFSET(PTM!$D$1,MATCH(A11,PTM!D:D,0),0)</f>
        <v>001 - Banco do Brasil</v>
      </c>
    </row>
    <row r="12" spans="1:2" ht="24.9" customHeight="1" x14ac:dyDescent="0.25">
      <c r="A12" s="19" t="s">
        <v>51</v>
      </c>
      <c r="B12" s="20" t="str">
        <f ca="1">OFFSET(PTM!$F$1,MATCH(A12,PTM!F:F,0),0)</f>
        <v>0834-6</v>
      </c>
    </row>
    <row r="13" spans="1:2" ht="24.9" customHeight="1" x14ac:dyDescent="0.25">
      <c r="A13" s="19" t="s">
        <v>25</v>
      </c>
      <c r="B13" s="20" t="str">
        <f ca="1">OFFSET(PTM!$G$1,MATCH(A13,PTM!G:G,0),0)</f>
        <v>BARRA DE GUABIRABA</v>
      </c>
    </row>
    <row r="14" spans="1:2" ht="24.9" customHeight="1" x14ac:dyDescent="0.25">
      <c r="A14" s="19" t="s">
        <v>82</v>
      </c>
      <c r="B14" s="20" t="str">
        <f ca="1">OFFSET(PTM!$C$1,MATCH(A14,PTM!C:C,0),0)</f>
        <v>DIOGO CARLOS DE LIMA SILVA</v>
      </c>
    </row>
    <row r="15" spans="1:2" ht="24.9" customHeight="1" x14ac:dyDescent="0.25">
      <c r="A15" s="19" t="s">
        <v>83</v>
      </c>
      <c r="B15" s="20" t="str">
        <f ca="1">OFFSET(PTM!$G$1,MATCH(A15,PTM!G:G,0),0)</f>
        <v>098.194.314-41</v>
      </c>
    </row>
    <row r="16" spans="1:2" ht="24.9" customHeight="1" x14ac:dyDescent="0.25">
      <c r="A16" s="19" t="s">
        <v>85</v>
      </c>
      <c r="B16" s="20">
        <f ca="1">OFFSET(PTM!$C$1,MATCH(A16,PTM!C:C,0),0)</f>
        <v>8390237</v>
      </c>
    </row>
    <row r="17" spans="1:2" ht="24.9" customHeight="1" x14ac:dyDescent="0.25">
      <c r="A17" s="19" t="s">
        <v>52</v>
      </c>
      <c r="B17" s="20" t="str">
        <f ca="1">OFFSET(PTM!$D$1,MATCH(A17,PTM!D:D,0),0)</f>
        <v>CASADO</v>
      </c>
    </row>
    <row r="18" spans="1:2" ht="24.9" customHeight="1" x14ac:dyDescent="0.25">
      <c r="A18" s="19" t="s">
        <v>26</v>
      </c>
      <c r="B18" s="20" t="str">
        <f ca="1">OFFSET(PTM!$E$1,MATCH(A18,PTM!E:E,0),0)</f>
        <v>ADMINISTRADOR</v>
      </c>
    </row>
    <row r="19" spans="1:2" ht="24.9" customHeight="1" x14ac:dyDescent="0.25">
      <c r="A19" s="19" t="s">
        <v>86</v>
      </c>
      <c r="B19" s="20" t="str">
        <f ca="1">OFFSET(PTM!$G$1,MATCH(A19,PTM!G:G,0),0)</f>
        <v>PREFEITO</v>
      </c>
    </row>
    <row r="20" spans="1:2" ht="24.9" customHeight="1" x14ac:dyDescent="0.25">
      <c r="A20" s="19" t="s">
        <v>27</v>
      </c>
      <c r="B20" s="20">
        <f ca="1">OFFSET(PTM!$I$1,MATCH(A20,PTM!I:I,0),0)</f>
        <v>0</v>
      </c>
    </row>
    <row r="21" spans="1:2" ht="24.9" customHeight="1" x14ac:dyDescent="0.25">
      <c r="A21" s="19" t="s">
        <v>84</v>
      </c>
      <c r="B21" s="20" t="str">
        <f ca="1">OFFSET(PTM!$C$1,MATCH(A21,PTM!C:C,0),0)</f>
        <v>raqueldafine@hotmail.com</v>
      </c>
    </row>
    <row r="22" spans="1:2" ht="24.9" customHeight="1" x14ac:dyDescent="0.25">
      <c r="A22" s="19" t="s">
        <v>1066</v>
      </c>
      <c r="B22" s="22" t="str">
        <f ca="1">OFFSET(PTM!$G$1,MATCH(A22,PTM!G:G,0),0)</f>
        <v>(81) 97105-5138/ (81) 99788-2974</v>
      </c>
    </row>
    <row r="23" spans="1:2" ht="24.9" customHeight="1" x14ac:dyDescent="0.25">
      <c r="A23" s="19" t="s">
        <v>1067</v>
      </c>
      <c r="B23" s="22" t="str">
        <f ca="1">OFFSET(PTM!$J$1,MATCH(A23,PTM!J:J,0),0)</f>
        <v>(81) 99169-8191</v>
      </c>
    </row>
    <row r="24" spans="1:2" ht="24.9" customHeight="1" x14ac:dyDescent="0.25">
      <c r="A24" s="19" t="s">
        <v>28</v>
      </c>
      <c r="B24" s="20">
        <f ca="1">OFFSET(PTM!$C$1,MATCH(A24,PTM!C:C,0),0)</f>
        <v>0</v>
      </c>
    </row>
    <row r="25" spans="1:2" ht="24.9" customHeight="1" x14ac:dyDescent="0.25">
      <c r="A25" s="19" t="s">
        <v>87</v>
      </c>
      <c r="B25" s="21">
        <f ca="1">OFFSET(PTM!$G$1,MATCH(A25,PTM!G:G,0),0)</f>
        <v>0</v>
      </c>
    </row>
    <row r="26" spans="1:2" ht="24.9" customHeight="1" x14ac:dyDescent="0.25">
      <c r="A26" s="19" t="s">
        <v>88</v>
      </c>
      <c r="B26" s="20">
        <f ca="1">OFFSET(PTM!$C$1,MATCH(A26,PTM!C:C,0),0)</f>
        <v>0</v>
      </c>
    </row>
    <row r="27" spans="1:2" ht="24.9" customHeight="1" x14ac:dyDescent="0.25">
      <c r="A27" s="19" t="s">
        <v>89</v>
      </c>
      <c r="B27" s="20">
        <f ca="1">OFFSET(PTM!$G$1,MATCH(A27,PTM!G:G,0),0)</f>
        <v>0</v>
      </c>
    </row>
    <row r="28" spans="1:2" ht="24.9" customHeight="1" x14ac:dyDescent="0.25">
      <c r="A28" s="19" t="s">
        <v>90</v>
      </c>
      <c r="B28" s="20">
        <f ca="1">OFFSET(PTM!$C$1,MATCH(A28,PTM!C:C,0),0)</f>
        <v>0</v>
      </c>
    </row>
    <row r="29" spans="1:2" ht="24.9" customHeight="1" x14ac:dyDescent="0.25">
      <c r="A29" s="19" t="s">
        <v>91</v>
      </c>
      <c r="B29" s="20">
        <f ca="1">OFFSET(PTM!$E$1,MATCH(A29,PTM!E:E,0),0)</f>
        <v>0</v>
      </c>
    </row>
    <row r="30" spans="1:2" ht="24.9" customHeight="1" x14ac:dyDescent="0.25">
      <c r="A30" s="19" t="s">
        <v>92</v>
      </c>
      <c r="B30" s="20">
        <f ca="1">OFFSET(PTM!$F$1,MATCH(A30,PTM!F:F,0),0)</f>
        <v>0</v>
      </c>
    </row>
    <row r="31" spans="1:2" ht="24.9" customHeight="1" x14ac:dyDescent="0.25">
      <c r="A31" s="19" t="s">
        <v>1071</v>
      </c>
      <c r="B31" s="22">
        <f ca="1">OFFSET(PTM!$G$1,MATCH(A31,PTM!G:G,0),0)</f>
        <v>0</v>
      </c>
    </row>
    <row r="32" spans="1:2" ht="24.9" customHeight="1" x14ac:dyDescent="0.25">
      <c r="A32" s="19" t="s">
        <v>1072</v>
      </c>
      <c r="B32" s="22">
        <f ca="1">OFFSET(PTM!$J$1,MATCH(A32,PTM!J:J,0),0)</f>
        <v>0</v>
      </c>
    </row>
    <row r="33" spans="1:2" ht="24.9" customHeight="1" x14ac:dyDescent="0.25">
      <c r="A33" s="19" t="s">
        <v>29</v>
      </c>
      <c r="B33" s="20">
        <f ca="1">OFFSET(PTM!$C$1,MATCH(A33,PTM!C:C,0),0)</f>
        <v>0</v>
      </c>
    </row>
    <row r="34" spans="1:2" ht="24.9" customHeight="1" x14ac:dyDescent="0.25">
      <c r="A34" s="19" t="s">
        <v>93</v>
      </c>
      <c r="B34" s="20">
        <f ca="1">OFFSET(PTM!$G$1,MATCH(A34,PTM!G:G,0),0)</f>
        <v>0</v>
      </c>
    </row>
    <row r="35" spans="1:2" ht="24.9" customHeight="1" x14ac:dyDescent="0.25">
      <c r="A35" s="19" t="s">
        <v>94</v>
      </c>
      <c r="B35" s="20">
        <f ca="1">OFFSET(PTM!$C$1,MATCH(A35,PTM!C:C,0),0)</f>
        <v>0</v>
      </c>
    </row>
    <row r="36" spans="1:2" ht="24.9" customHeight="1" x14ac:dyDescent="0.25">
      <c r="A36" s="19" t="s">
        <v>95</v>
      </c>
      <c r="B36" s="20">
        <f ca="1">OFFSET(PTM!$D$1,MATCH(A36,PTM!D:D,0),0)</f>
        <v>0</v>
      </c>
    </row>
    <row r="37" spans="1:2" ht="24.9" customHeight="1" x14ac:dyDescent="0.25">
      <c r="A37" s="19" t="s">
        <v>96</v>
      </c>
      <c r="B37" s="20">
        <f ca="1">OFFSET(PTM!$E$1,MATCH(A37,PTM!E:E,0),0)</f>
        <v>0</v>
      </c>
    </row>
    <row r="38" spans="1:2" ht="24.9" customHeight="1" x14ac:dyDescent="0.25">
      <c r="A38" s="19" t="s">
        <v>97</v>
      </c>
      <c r="B38" s="20">
        <f ca="1">OFFSET(PTM!$G$1,MATCH(A38,PTM!G:G,0),0)</f>
        <v>0</v>
      </c>
    </row>
    <row r="39" spans="1:2" ht="24.9" customHeight="1" x14ac:dyDescent="0.25">
      <c r="A39" s="19" t="s">
        <v>98</v>
      </c>
      <c r="B39" s="20">
        <f ca="1">OFFSET(PTM!$I$1,MATCH(A39,PTM!I:I,0),0)</f>
        <v>0</v>
      </c>
    </row>
    <row r="40" spans="1:2" ht="24.9" customHeight="1" x14ac:dyDescent="0.25">
      <c r="A40" s="19" t="s">
        <v>57</v>
      </c>
      <c r="B40" s="20">
        <f ca="1">OFFSET(PTM!$C$1,MATCH(A40,PTM!C:C,0),0)</f>
        <v>0</v>
      </c>
    </row>
    <row r="41" spans="1:2" ht="24.9" customHeight="1" x14ac:dyDescent="0.25">
      <c r="A41" s="19" t="s">
        <v>1068</v>
      </c>
      <c r="B41" s="22">
        <f ca="1">OFFSET(PTM!$G$1,MATCH(A41,PTM!G:G,0),0)</f>
        <v>0</v>
      </c>
    </row>
    <row r="42" spans="1:2" ht="24.9" customHeight="1" x14ac:dyDescent="0.25">
      <c r="A42" s="19" t="s">
        <v>55</v>
      </c>
      <c r="B42" s="20" t="str">
        <f ca="1">OFFSET(PTM!$C$1,MATCH(A42,PTM!C:C,0),0)</f>
        <v>LUIZ GUSTAVO DE OLIVEIRA WANDERLEY</v>
      </c>
    </row>
    <row r="43" spans="1:2" ht="24.9" customHeight="1" x14ac:dyDescent="0.25">
      <c r="A43" s="19" t="s">
        <v>1069</v>
      </c>
      <c r="B43" s="22" t="str">
        <f ca="1">OFFSET(PTM!$G$1,MATCH(A43,PTM!G:G,0),0)</f>
        <v>(81) 99232-3227</v>
      </c>
    </row>
    <row r="44" spans="1:2" ht="24.9" customHeight="1" x14ac:dyDescent="0.25">
      <c r="A44" s="19" t="s">
        <v>56</v>
      </c>
      <c r="B44" s="20" t="str">
        <f ca="1">OFFSET(PTM!$C$1,MATCH(A44,PTM!C:C,0),0)</f>
        <v>sec.obras@barradeguabiraba.pe.gov.br</v>
      </c>
    </row>
    <row r="45" spans="1:2" ht="24.9" customHeight="1" x14ac:dyDescent="0.25">
      <c r="A45" s="19" t="s">
        <v>1070</v>
      </c>
      <c r="B45" s="22" t="str">
        <f ca="1">OFFSET(PTM!$G$1,MATCH(A45,PTM!G:G,0),0)</f>
        <v>(81) 99261-5832</v>
      </c>
    </row>
    <row r="46" spans="1:2" ht="24.9" customHeight="1" x14ac:dyDescent="0.25">
      <c r="A46" s="19" t="s">
        <v>32</v>
      </c>
      <c r="B46" s="20" t="str">
        <f ca="1">OFFSET(PTM!$C$1,MATCH(A46,PTM!C:C,0),0)</f>
        <v>Requalificação da Quadra do Loteamento Futuro</v>
      </c>
    </row>
    <row r="47" spans="1:2" ht="24.9" customHeight="1" x14ac:dyDescent="0.25">
      <c r="A47" s="19" t="s">
        <v>59</v>
      </c>
      <c r="B47" s="20" t="str">
        <f ca="1">OFFSET(PTM!$G$1,MATCH(A47,PTM!G:G,0),0)</f>
        <v>S/N</v>
      </c>
    </row>
    <row r="48" spans="1:2" ht="24.9" customHeight="1" x14ac:dyDescent="0.25">
      <c r="A48" s="19" t="s">
        <v>34</v>
      </c>
      <c r="B48" s="20">
        <f ca="1">OFFSET(PTM!$H$1,MATCH(A48,PTM!H:H,0),0)</f>
        <v>44683</v>
      </c>
    </row>
    <row r="49" spans="1:2" ht="24.9" customHeight="1" x14ac:dyDescent="0.25">
      <c r="A49" s="19" t="s">
        <v>35</v>
      </c>
      <c r="B49" s="20">
        <f ca="1">OFFSET(PTM!$J$1,MATCH(A49,PTM!J:J,0),0)</f>
        <v>44693</v>
      </c>
    </row>
    <row r="50" spans="1:2" ht="24.9" customHeight="1" x14ac:dyDescent="0.25">
      <c r="A50" s="19" t="s">
        <v>58</v>
      </c>
      <c r="B50" s="20" t="e">
        <f ca="1">OFFSET(PTM!$C$1,MATCH(A50,PTM!C:C,0),0)</f>
        <v>#N/A</v>
      </c>
    </row>
    <row r="51" spans="1:2" ht="24.9" customHeight="1" x14ac:dyDescent="0.25">
      <c r="A51" s="19" t="s">
        <v>60</v>
      </c>
      <c r="B51" s="20" t="str">
        <f ca="1">OFFSET(PTM!$C$1,MATCH(A51,PTM!C:C,0),0)</f>
        <v>A Quadra Municipal é um equipamento multifuncional, localizado no Bairro de Nova Esperança no Município de Barra de Guabiraba, e é de fundamental importância para a prática de várias modalidades esportivas, eventos educacionais, culturais e artísticos, proporcionando lazer a toda comunidade, vale ressaltar sua extrema importância para a integração social dos munícipes.Pela sua importância e pelo longo tempo de uso sem manutenções preventivas e corretivas, solicitamos através deste Plano de Trabalho as melhorias necessárias para que o equipamento possa a ter sua funcionalidade mantida e proporcionando segurança necessária aos munícipes.</v>
      </c>
    </row>
    <row r="52" spans="1:2" ht="24.9" customHeight="1" x14ac:dyDescent="0.25">
      <c r="A52" s="19" t="s">
        <v>36</v>
      </c>
      <c r="B52" s="20">
        <f ca="1">OFFSET(PTM!$C$1,MATCH(A52,PTM!C:C,0),0)</f>
        <v>0</v>
      </c>
    </row>
    <row r="53" spans="1:2" ht="24.9" customHeight="1" x14ac:dyDescent="0.25">
      <c r="A53" s="19" t="s">
        <v>41</v>
      </c>
      <c r="B53" s="20">
        <f ca="1">OFFSET(PTM!$C$1,MATCH(A53,PTM!C:C,0),0)</f>
        <v>0</v>
      </c>
    </row>
    <row r="54" spans="1:2" ht="24.9" customHeight="1" x14ac:dyDescent="0.25">
      <c r="A54" s="19" t="s">
        <v>48</v>
      </c>
      <c r="B54" s="20" t="e">
        <f ca="1">OFFSET(PTM!$C$1,MATCH(A54,PTM!C:C,0),0)</f>
        <v>#N/A</v>
      </c>
    </row>
    <row r="55" spans="1:2" ht="24.9" customHeight="1" x14ac:dyDescent="0.25">
      <c r="A55" s="19" t="s">
        <v>80</v>
      </c>
      <c r="B55" s="20">
        <f ca="1">OFFSET(PTM!$C$1,MATCH(A55,PTM!C:C,0),0)</f>
        <v>0</v>
      </c>
    </row>
    <row r="56" spans="1:2" ht="24.9" customHeight="1" x14ac:dyDescent="0.25">
      <c r="A56" s="19" t="s">
        <v>45</v>
      </c>
      <c r="B56" s="20">
        <f ca="1">OFFSET(PTM!$C$1,MATCH(A56,PTM!C:C,0),0)</f>
        <v>399840.26990613731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PTM</vt:lpstr>
      <vt:lpstr>DADOS</vt:lpstr>
      <vt:lpstr>PTM!Area_de_impressao</vt:lpstr>
      <vt:lpstr>PTM!OLE_LINK1</vt:lpstr>
      <vt:lpstr>PTM!Titulos_de_impressao</vt:lpstr>
    </vt:vector>
  </TitlesOfParts>
  <Company>SEDUPE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Noeliza Nazareth</dc:creator>
  <cp:lastModifiedBy>Vinicius Tagore</cp:lastModifiedBy>
  <cp:lastPrinted>2022-04-20T15:36:48Z</cp:lastPrinted>
  <dcterms:created xsi:type="dcterms:W3CDTF">2003-11-17T18:24:23Z</dcterms:created>
  <dcterms:modified xsi:type="dcterms:W3CDTF">2022-04-20T15:38:29Z</dcterms:modified>
</cp:coreProperties>
</file>