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977f472ab230d90/Secretaria de Obras/Unificar/Projetos/Projetos para execução/Trevo PE-85 (Cortês)/Orçamento/"/>
    </mc:Choice>
  </mc:AlternateContent>
  <xr:revisionPtr revIDLastSave="0" documentId="8_{66CE4F55-E727-BF49-B230-D3BB7F4F55D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ORÇAMENTO" sheetId="10" r:id="rId1"/>
    <sheet name="CRONOGRAMA FÍSICO FINANCEIRO" sheetId="7" state="hidden" r:id="rId2"/>
  </sheets>
  <definedNames>
    <definedName name="_xlnm._FilterDatabase" localSheetId="0" hidden="1">ORÇAMENTO!#REF!</definedName>
    <definedName name="_xlnm.Print_Area" localSheetId="1">'CRONOGRAMA FÍSICO FINANCEIRO'!$A$1:$F$31</definedName>
    <definedName name="_xlnm.Print_Area" localSheetId="0">ORÇAMENTO!$A$1:$U$19</definedName>
    <definedName name="_xlnm.Print_Titles" localSheetId="0">ORÇAMENTO!$A:$J,ORÇAMENTO!$1:$9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0" l="1"/>
  <c r="O16" i="10"/>
  <c r="D11" i="7"/>
  <c r="E27" i="7"/>
  <c r="E25" i="7"/>
  <c r="E19" i="7"/>
  <c r="E17" i="7"/>
  <c r="E11" i="7"/>
  <c r="F18" i="7"/>
  <c r="F20" i="7"/>
  <c r="D21" i="7"/>
  <c r="F21" i="7"/>
  <c r="F22" i="7"/>
  <c r="D23" i="7"/>
  <c r="F23" i="7"/>
  <c r="F24" i="7"/>
  <c r="F26" i="7"/>
  <c r="F27" i="7"/>
  <c r="F28" i="7"/>
  <c r="F25" i="7"/>
  <c r="F17" i="7"/>
  <c r="F19" i="7"/>
  <c r="D15" i="7"/>
  <c r="D9" i="7"/>
  <c r="F9" i="7"/>
  <c r="D13" i="7"/>
  <c r="D29" i="7"/>
  <c r="F14" i="7"/>
  <c r="F16" i="7"/>
  <c r="F10" i="7"/>
  <c r="F12" i="7"/>
  <c r="E29" i="7"/>
  <c r="F11" i="7"/>
  <c r="F13" i="7"/>
  <c r="F15" i="7"/>
  <c r="F29" i="7"/>
  <c r="E30" i="7"/>
  <c r="D30" i="7"/>
  <c r="F30" i="7"/>
</calcChain>
</file>

<file path=xl/sharedStrings.xml><?xml version="1.0" encoding="utf-8"?>
<sst xmlns="http://schemas.openxmlformats.org/spreadsheetml/2006/main" count="111" uniqueCount="89">
  <si>
    <t>ITEM</t>
  </si>
  <si>
    <t>PREFEITURA MUNICIPAL DE BARRA DE GUABIRABA</t>
  </si>
  <si>
    <t>DESCRIÇÃO</t>
  </si>
  <si>
    <t>SERVIÇOS PRELIMINARES</t>
  </si>
  <si>
    <t>SECRETARIA DE OBRAS</t>
  </si>
  <si>
    <t>1º MÊS</t>
  </si>
  <si>
    <t>2º MÊS</t>
  </si>
  <si>
    <t>TOTAL</t>
  </si>
  <si>
    <t>CRONOGRAMA FÍSICO-FINANCEIRO</t>
  </si>
  <si>
    <t>FINANCEIRO (R$)</t>
  </si>
  <si>
    <t>VALOR MENSAL R$</t>
  </si>
  <si>
    <t>PERCENTUAL MENSAL %</t>
  </si>
  <si>
    <t>INSTALAÇÕES HIDRÁULICAS</t>
  </si>
  <si>
    <t>PINTURAS</t>
  </si>
  <si>
    <t>EXECUÇÃO DE PISO</t>
  </si>
  <si>
    <t>CHAFARIZ</t>
  </si>
  <si>
    <t>ALVENARIA</t>
  </si>
  <si>
    <t>LETREIRO</t>
  </si>
  <si>
    <t>PAISAGISMO E URBANISMO</t>
  </si>
  <si>
    <t>INSTALAÇÕES ELETRICAS E ILUMINAÇÃO PÚBLICA</t>
  </si>
  <si>
    <t>ARREMATES FINAIS E PLACA DE INAUGURAÇÃO</t>
  </si>
  <si>
    <t>REQUALIFICAÇÃO DE CANTEIROS DE TREVO DA ENTRADA LESTE DO MUNICÍPIO</t>
  </si>
  <si>
    <t>ENDEREÇO: PE-85, ACESSO LESTE DE BARRA DE GUABIRABA, S/N, BARRA DE GUABIRABA - PE 55690-000</t>
  </si>
  <si>
    <t>REVISADO EM 15/10/2021</t>
  </si>
  <si>
    <t xml:space="preserve">TABELA DE REFERÊNCIA: SINAPI AGOSTO/2021 </t>
  </si>
  <si>
    <t>CNPJ</t>
  </si>
  <si>
    <t>10.120.962/0001-38</t>
  </si>
  <si>
    <t>MAPA DEMONSTRATIVO DE OBRAS E SERVIÇOS DE ENGENHARIA</t>
  </si>
  <si>
    <t>MODALIDADE/LICITAÇÃO</t>
  </si>
  <si>
    <t>IDENTIFICAÇÃO DE OBRA, SERVIÇO OU AQUISIÇÃO</t>
  </si>
  <si>
    <t>OBRAS OU SERVIÇO</t>
  </si>
  <si>
    <t>CONVÊNIO</t>
  </si>
  <si>
    <t>Nº</t>
  </si>
  <si>
    <t>CONCEDENTE</t>
  </si>
  <si>
    <t>REPASSE (R$)</t>
  </si>
  <si>
    <t>CONTRAPARTIDA</t>
  </si>
  <si>
    <t>CNPJ/CPF</t>
  </si>
  <si>
    <t>RAZÃO SOCIAL</t>
  </si>
  <si>
    <t>CONTRATO</t>
  </si>
  <si>
    <t>DATA INÍCIO</t>
  </si>
  <si>
    <t>VALOR CONTRATADO (R$)</t>
  </si>
  <si>
    <t>DATA CONCLUSÃO</t>
  </si>
  <si>
    <t>ADITIVO</t>
  </si>
  <si>
    <t>PRAZO ADITIVADO</t>
  </si>
  <si>
    <t>VALOR ADITADO ACUMULADO</t>
  </si>
  <si>
    <t>DESPESAS NO EXERCÍCIO</t>
  </si>
  <si>
    <t>NATUREZA DE DESPESA</t>
  </si>
  <si>
    <t>VALOR MEDIDO ACUMULADO (R$)</t>
  </si>
  <si>
    <t>VALOR PAGO ACUMULADO NO PERÍODO (R$)</t>
  </si>
  <si>
    <t>VALOR PAGO ACUMULADO NO EXERCÍCIO (R$)</t>
  </si>
  <si>
    <t>VALOR PAGO ACUMULADO NA OBRA OU SERVIÇO (R$)</t>
  </si>
  <si>
    <t>SITUAÇÃO</t>
  </si>
  <si>
    <t>UNIDADE:</t>
  </si>
  <si>
    <t>UNIDADE ORÇAMENTÁRIA:</t>
  </si>
  <si>
    <t>EXERCÍCIO</t>
  </si>
  <si>
    <t>PERÍODO DE REFERÊNCIA</t>
  </si>
  <si>
    <t>CONTRATADO</t>
  </si>
  <si>
    <t>TOMADA DE PREÇO Nº 002/2021 PROCESSO LICITATÓRIO Nº026/2021</t>
  </si>
  <si>
    <t>REQUALIFICAÇÃO DA PRAÇA PÚBLICA, LOCALIZADA NA AV. AFONSO ALVES, S/N, NOVA ESPERANÇA, BARRA DE GUABIRABA-PE</t>
  </si>
  <si>
    <t>32.219.949/0001-73</t>
  </si>
  <si>
    <t>EMENDA PARLAMENTAR Nº 625/2021-DEP. JOSÉ QUEIROZ/FEM 2014</t>
  </si>
  <si>
    <t>EMENDA PARLAMENTAR Nº 625/2021/FEM2014</t>
  </si>
  <si>
    <t>PRAZO DE EXECUÇÃO</t>
  </si>
  <si>
    <t>2 MESES</t>
  </si>
  <si>
    <t>CONCLUÍDA</t>
  </si>
  <si>
    <t>TOMADA DE PREÇO Nº 001/2021 PROCESSO LICITATÓRIO Nº024/2021</t>
  </si>
  <si>
    <t>RECONSTRUÇÃO DO BANHEIRO PÚBLICO DE BARRA DE GUABIRABA-PE</t>
  </si>
  <si>
    <t>EMENDA PARLAMENTAR Nº 1107/2021/FEM2014</t>
  </si>
  <si>
    <t>EMENDA PARLAMENTAR Nº 1107/2021-DEP. CLODOALDO MAGALHÃES/FEM 2014</t>
  </si>
  <si>
    <t>MAUFRS CONSTRUÇÃO DE EDIFÍCIOS EIRELI</t>
  </si>
  <si>
    <t>3 MESES</t>
  </si>
  <si>
    <t>TOMADA DE PREÇO Nº 001/2020 PROCESSO LICITATÓRIO Nº015/2020</t>
  </si>
  <si>
    <t>RECAPEAMENTO ASFÁLTICO EM DIVERSAS RUAS DO MUNICÍPIO DE BARRA DE GUABIRABA/PE</t>
  </si>
  <si>
    <t>895202/2019</t>
  </si>
  <si>
    <t>CAIXA ECONÔMICA FEDERAL</t>
  </si>
  <si>
    <t>05.545.366/0001-60</t>
  </si>
  <si>
    <t>CPM CONSTRUTORA LTDA</t>
  </si>
  <si>
    <t>030/2020</t>
  </si>
  <si>
    <t>ANDAMENTO</t>
  </si>
  <si>
    <t>RECUPERAÇÃO DA PASSAGEM MOLHADA DA CACHOEIRA DO GALO</t>
  </si>
  <si>
    <t>QUEIROZ CABRAL ENGENHARIA &amp; PROJETOS</t>
  </si>
  <si>
    <t>REQUALIFICAÇÃO DA PONTE DA RUA HELENO ULISSES DA SILVA (GUARDA-CORPO, ILUMINAÇÃO E PASSEIO)</t>
  </si>
  <si>
    <t>RECURSO PRÓPRIO</t>
  </si>
  <si>
    <t>015/2021</t>
  </si>
  <si>
    <t>013/2021</t>
  </si>
  <si>
    <t>4.4.90.51.99</t>
  </si>
  <si>
    <t>DISPENSA DE LICITAÇÃO Nº 007/2021</t>
  </si>
  <si>
    <t>42.089.761/0001-01</t>
  </si>
  <si>
    <t>027/2021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</si>
</sst>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#,##0.00"/>
    <numFmt numFmtId="170" formatCode="dd/mm/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5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1" fillId="24" borderId="1">
      <alignment horizontal="right" shrinkToFit="1"/>
    </xf>
    <xf numFmtId="0" fontId="6" fillId="16" borderId="2" applyNumberFormat="0" applyAlignment="0" applyProtection="0"/>
    <xf numFmtId="0" fontId="6" fillId="16" borderId="2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16" borderId="6" applyNumberFormat="0" applyAlignment="0" applyProtection="0"/>
    <xf numFmtId="0" fontId="13" fillId="16" borderId="6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Alignment="1"/>
    <xf numFmtId="0" fontId="22" fillId="0" borderId="0" xfId="0" applyFont="1" applyBorder="1" applyAlignme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0" fontId="22" fillId="0" borderId="1" xfId="0" applyNumberFormat="1" applyFont="1" applyBorder="1"/>
    <xf numFmtId="10" fontId="22" fillId="0" borderId="1" xfId="0" applyNumberFormat="1" applyFont="1" applyBorder="1" applyAlignment="1">
      <alignment horizontal="center"/>
    </xf>
    <xf numFmtId="0" fontId="22" fillId="27" borderId="1" xfId="0" applyFont="1" applyFill="1" applyBorder="1" applyAlignment="1">
      <alignment horizontal="center" vertical="center"/>
    </xf>
    <xf numFmtId="0" fontId="22" fillId="0" borderId="0" xfId="0" applyFont="1" applyFill="1" applyBorder="1"/>
    <xf numFmtId="167" fontId="22" fillId="27" borderId="1" xfId="0" applyNumberFormat="1" applyFont="1" applyFill="1" applyBorder="1" applyAlignment="1">
      <alignment horizontal="center" vertical="center"/>
    </xf>
    <xf numFmtId="167" fontId="22" fillId="0" borderId="0" xfId="0" applyNumberFormat="1" applyFont="1"/>
    <xf numFmtId="167" fontId="22" fillId="0" borderId="1" xfId="0" applyNumberFormat="1" applyFont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167" fontId="22" fillId="0" borderId="1" xfId="0" applyNumberFormat="1" applyFont="1" applyBorder="1"/>
    <xf numFmtId="167" fontId="22" fillId="25" borderId="1" xfId="0" applyNumberFormat="1" applyFont="1" applyFill="1" applyBorder="1"/>
    <xf numFmtId="10" fontId="22" fillId="28" borderId="1" xfId="0" applyNumberFormat="1" applyFont="1" applyFill="1" applyBorder="1"/>
    <xf numFmtId="167" fontId="22" fillId="28" borderId="1" xfId="0" applyNumberFormat="1" applyFont="1" applyFill="1" applyBorder="1" applyAlignment="1"/>
    <xf numFmtId="10" fontId="22" fillId="25" borderId="1" xfId="0" applyNumberFormat="1" applyFont="1" applyFill="1" applyBorder="1"/>
    <xf numFmtId="10" fontId="22" fillId="25" borderId="1" xfId="0" applyNumberFormat="1" applyFont="1" applyFill="1" applyBorder="1" applyAlignment="1">
      <alignment horizontal="center"/>
    </xf>
    <xf numFmtId="164" fontId="22" fillId="0" borderId="0" xfId="1" applyFont="1" applyAlignment="1">
      <alignment horizontal="center" vertical="center"/>
    </xf>
    <xf numFmtId="167" fontId="22" fillId="0" borderId="1" xfId="0" applyNumberFormat="1" applyFont="1" applyFill="1" applyBorder="1"/>
    <xf numFmtId="0" fontId="22" fillId="0" borderId="1" xfId="0" applyFont="1" applyFill="1" applyBorder="1"/>
    <xf numFmtId="10" fontId="22" fillId="0" borderId="1" xfId="0" applyNumberFormat="1" applyFont="1" applyFill="1" applyBorder="1"/>
    <xf numFmtId="167" fontId="22" fillId="0" borderId="1" xfId="0" applyNumberFormat="1" applyFont="1" applyFill="1" applyBorder="1" applyAlignment="1"/>
    <xf numFmtId="0" fontId="24" fillId="29" borderId="0" xfId="0" applyFont="1" applyFill="1" applyAlignment="1">
      <alignment vertical="center"/>
    </xf>
    <xf numFmtId="0" fontId="24" fillId="29" borderId="0" xfId="0" applyFont="1" applyFill="1" applyAlignment="1">
      <alignment vertical="center" wrapText="1"/>
    </xf>
    <xf numFmtId="0" fontId="25" fillId="29" borderId="0" xfId="0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24" fillId="26" borderId="1" xfId="0" applyFont="1" applyFill="1" applyBorder="1" applyAlignment="1">
      <alignment horizontal="center" vertical="center"/>
    </xf>
    <xf numFmtId="164" fontId="24" fillId="26" borderId="1" xfId="1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/>
    </xf>
    <xf numFmtId="0" fontId="24" fillId="26" borderId="1" xfId="0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horizontal="center" vertical="center"/>
    </xf>
    <xf numFmtId="0" fontId="26" fillId="26" borderId="15" xfId="0" applyFont="1" applyFill="1" applyBorder="1" applyAlignment="1">
      <alignment horizontal="center" vertical="center"/>
    </xf>
    <xf numFmtId="164" fontId="25" fillId="26" borderId="15" xfId="1" applyFont="1" applyFill="1" applyBorder="1" applyAlignment="1">
      <alignment horizontal="center" vertical="center"/>
    </xf>
    <xf numFmtId="164" fontId="25" fillId="26" borderId="12" xfId="1" applyFont="1" applyFill="1" applyBorder="1" applyAlignment="1">
      <alignment horizontal="center" vertical="center"/>
    </xf>
    <xf numFmtId="164" fontId="24" fillId="26" borderId="1" xfId="1" applyFont="1" applyFill="1" applyBorder="1" applyAlignment="1">
      <alignment horizontal="center" vertical="center"/>
    </xf>
    <xf numFmtId="0" fontId="27" fillId="26" borderId="1" xfId="0" applyFont="1" applyFill="1" applyBorder="1" applyAlignment="1">
      <alignment horizontal="center" vertical="center" wrapText="1"/>
    </xf>
    <xf numFmtId="0" fontId="27" fillId="26" borderId="1" xfId="0" applyFont="1" applyFill="1" applyBorder="1" applyAlignment="1">
      <alignment horizontal="center" vertical="center"/>
    </xf>
    <xf numFmtId="164" fontId="27" fillId="26" borderId="1" xfId="1" applyFont="1" applyFill="1" applyBorder="1" applyAlignment="1">
      <alignment horizontal="center" vertical="center"/>
    </xf>
    <xf numFmtId="164" fontId="27" fillId="26" borderId="1" xfId="1" applyFont="1" applyFill="1" applyBorder="1" applyAlignment="1">
      <alignment horizontal="center" vertical="center" wrapText="1"/>
    </xf>
    <xf numFmtId="0" fontId="28" fillId="26" borderId="1" xfId="0" applyFont="1" applyFill="1" applyBorder="1" applyAlignment="1">
      <alignment horizontal="center" vertical="center"/>
    </xf>
    <xf numFmtId="0" fontId="27" fillId="26" borderId="1" xfId="0" applyFont="1" applyFill="1" applyBorder="1" applyAlignment="1">
      <alignment horizontal="left" vertical="center" wrapText="1"/>
    </xf>
    <xf numFmtId="0" fontId="28" fillId="26" borderId="11" xfId="0" applyFont="1" applyFill="1" applyBorder="1" applyAlignment="1">
      <alignment horizontal="center" vertical="center"/>
    </xf>
    <xf numFmtId="0" fontId="29" fillId="26" borderId="15" xfId="0" applyFont="1" applyFill="1" applyBorder="1" applyAlignment="1">
      <alignment horizontal="center" vertical="center"/>
    </xf>
    <xf numFmtId="164" fontId="28" fillId="26" borderId="15" xfId="1" applyFont="1" applyFill="1" applyBorder="1" applyAlignment="1">
      <alignment horizontal="center" vertical="center"/>
    </xf>
    <xf numFmtId="164" fontId="28" fillId="26" borderId="12" xfId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64" fontId="28" fillId="0" borderId="1" xfId="1" applyFont="1" applyBorder="1" applyAlignment="1">
      <alignment horizontal="center" vertical="center"/>
    </xf>
    <xf numFmtId="164" fontId="28" fillId="0" borderId="1" xfId="1" applyFont="1" applyFill="1" applyBorder="1" applyAlignment="1">
      <alignment horizontal="center" vertical="center"/>
    </xf>
    <xf numFmtId="164" fontId="28" fillId="0" borderId="1" xfId="1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/>
    </xf>
    <xf numFmtId="14" fontId="28" fillId="0" borderId="1" xfId="1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149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29" borderId="0" xfId="0" applyFont="1" applyFill="1" applyAlignment="1">
      <alignment vertical="center" wrapText="1"/>
    </xf>
    <xf numFmtId="0" fontId="28" fillId="29" borderId="0" xfId="0" applyFont="1" applyFill="1" applyAlignment="1">
      <alignment vertical="center" wrapText="1"/>
    </xf>
    <xf numFmtId="0" fontId="27" fillId="29" borderId="19" xfId="0" applyFont="1" applyFill="1" applyBorder="1" applyAlignment="1">
      <alignment horizontal="left" vertical="center" wrapText="1"/>
    </xf>
    <xf numFmtId="0" fontId="27" fillId="29" borderId="24" xfId="0" applyFont="1" applyFill="1" applyBorder="1" applyAlignment="1">
      <alignment vertical="center" wrapText="1"/>
    </xf>
    <xf numFmtId="0" fontId="28" fillId="26" borderId="27" xfId="1" applyNumberFormat="1" applyFont="1" applyFill="1" applyBorder="1" applyAlignment="1">
      <alignment horizontal="left" vertical="center"/>
    </xf>
    <xf numFmtId="0" fontId="28" fillId="26" borderId="29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49" fontId="25" fillId="29" borderId="0" xfId="148" applyNumberFormat="1" applyFont="1" applyFill="1" applyBorder="1" applyAlignment="1">
      <alignment horizontal="center" vertical="center"/>
    </xf>
    <xf numFmtId="10" fontId="25" fillId="29" borderId="0" xfId="148" applyNumberFormat="1" applyFont="1" applyFill="1" applyBorder="1" applyAlignment="1">
      <alignment horizontal="center" vertical="center"/>
    </xf>
    <xf numFmtId="170" fontId="25" fillId="0" borderId="0" xfId="148" applyNumberFormat="1" applyFont="1" applyFill="1" applyBorder="1" applyAlignment="1">
      <alignment vertical="center"/>
    </xf>
    <xf numFmtId="0" fontId="28" fillId="26" borderId="25" xfId="0" applyFont="1" applyFill="1" applyBorder="1" applyAlignment="1">
      <alignment horizontal="left" vertical="center"/>
    </xf>
    <xf numFmtId="0" fontId="28" fillId="26" borderId="28" xfId="0" applyFont="1" applyFill="1" applyBorder="1" applyAlignment="1">
      <alignment horizontal="left" vertical="center"/>
    </xf>
    <xf numFmtId="0" fontId="28" fillId="26" borderId="26" xfId="0" applyFont="1" applyFill="1" applyBorder="1" applyAlignment="1">
      <alignment horizontal="left" vertical="center"/>
    </xf>
    <xf numFmtId="0" fontId="27" fillId="29" borderId="23" xfId="0" applyFont="1" applyFill="1" applyBorder="1" applyAlignment="1">
      <alignment horizontal="left" vertical="center" wrapText="1"/>
    </xf>
    <xf numFmtId="0" fontId="27" fillId="29" borderId="0" xfId="0" applyFont="1" applyFill="1" applyAlignment="1">
      <alignment horizontal="left" vertical="center" wrapText="1"/>
    </xf>
    <xf numFmtId="0" fontId="27" fillId="29" borderId="19" xfId="0" applyFont="1" applyFill="1" applyBorder="1" applyAlignment="1">
      <alignment horizontal="left" vertical="center" wrapText="1"/>
    </xf>
    <xf numFmtId="0" fontId="27" fillId="29" borderId="30" xfId="0" applyFont="1" applyFill="1" applyBorder="1" applyAlignment="1">
      <alignment horizontal="left" vertical="center" wrapText="1"/>
    </xf>
    <xf numFmtId="0" fontId="28" fillId="26" borderId="27" xfId="0" applyFont="1" applyFill="1" applyBorder="1" applyAlignment="1">
      <alignment horizontal="left" vertical="center"/>
    </xf>
    <xf numFmtId="0" fontId="28" fillId="26" borderId="31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/>
    </xf>
    <xf numFmtId="0" fontId="27" fillId="26" borderId="16" xfId="0" applyFont="1" applyFill="1" applyBorder="1" applyAlignment="1">
      <alignment horizontal="center" vertical="center"/>
    </xf>
    <xf numFmtId="0" fontId="27" fillId="26" borderId="13" xfId="0" applyFont="1" applyFill="1" applyBorder="1" applyAlignment="1">
      <alignment horizontal="center" vertical="center"/>
    </xf>
    <xf numFmtId="0" fontId="27" fillId="26" borderId="11" xfId="0" applyFont="1" applyFill="1" applyBorder="1" applyAlignment="1">
      <alignment horizontal="center" vertical="center"/>
    </xf>
    <xf numFmtId="0" fontId="27" fillId="26" borderId="12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27" fillId="26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2" fillId="27" borderId="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/>
    <xf numFmtId="0" fontId="22" fillId="0" borderId="13" xfId="0" applyFont="1" applyBorder="1" applyAlignment="1"/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/>
    <xf numFmtId="0" fontId="22" fillId="0" borderId="13" xfId="0" applyFont="1" applyFill="1" applyBorder="1" applyAlignment="1"/>
    <xf numFmtId="0" fontId="22" fillId="25" borderId="1" xfId="0" applyFont="1" applyFill="1" applyBorder="1" applyAlignment="1">
      <alignment horizontal="center"/>
    </xf>
  </cellXfs>
  <cellStyles count="150">
    <cellStyle name="0,0_x000d__x000a_NA_x000d__x000a_" xfId="2" xr:uid="{00000000-0005-0000-0000-000000000000}"/>
    <cellStyle name="0,0_x000d__x000a_NA_x000d__x000a_ 2" xfId="3" xr:uid="{00000000-0005-0000-0000-000001000000}"/>
    <cellStyle name="0,0_x000d__x000a_NA_x000d__x000a_ 3" xfId="4" xr:uid="{00000000-0005-0000-0000-000002000000}"/>
    <cellStyle name="0,0_x000d__x000a_NA_x000d__x000a_ 4" xfId="5" xr:uid="{00000000-0005-0000-0000-000003000000}"/>
    <cellStyle name="0,0_x000d__x000a_NA_x000d__x000a_ 5" xfId="6" xr:uid="{00000000-0005-0000-0000-000004000000}"/>
    <cellStyle name="0,0_x000d__x000a_NA_x000d__x000a_ 6" xfId="7" xr:uid="{00000000-0005-0000-0000-000005000000}"/>
    <cellStyle name="0,0_x000d__x000a_NA_x000d__x000a_ 7" xfId="8" xr:uid="{00000000-0005-0000-0000-000006000000}"/>
    <cellStyle name="0,0_x005f_x000d__x000a_NA_x005f_x000d__x000a_" xfId="9" xr:uid="{00000000-0005-0000-0000-000007000000}"/>
    <cellStyle name="20% - Ênfase1 2" xfId="10" xr:uid="{00000000-0005-0000-0000-000008000000}"/>
    <cellStyle name="20% - Ênfase1 2 2" xfId="11" xr:uid="{00000000-0005-0000-0000-000009000000}"/>
    <cellStyle name="20% - Ênfase2 2" xfId="12" xr:uid="{00000000-0005-0000-0000-00000A000000}"/>
    <cellStyle name="20% - Ênfase2 2 2" xfId="13" xr:uid="{00000000-0005-0000-0000-00000B000000}"/>
    <cellStyle name="20% - Ênfase3 2" xfId="14" xr:uid="{00000000-0005-0000-0000-00000C000000}"/>
    <cellStyle name="20% - Ênfase3 2 2" xfId="15" xr:uid="{00000000-0005-0000-0000-00000D000000}"/>
    <cellStyle name="20% - Ênfase4 2" xfId="16" xr:uid="{00000000-0005-0000-0000-00000E000000}"/>
    <cellStyle name="20% - Ênfase4 2 2" xfId="17" xr:uid="{00000000-0005-0000-0000-00000F000000}"/>
    <cellStyle name="20% - Ênfase5 2" xfId="18" xr:uid="{00000000-0005-0000-0000-000010000000}"/>
    <cellStyle name="20% - Ênfase5 2 2" xfId="19" xr:uid="{00000000-0005-0000-0000-000011000000}"/>
    <cellStyle name="20% - Ênfase6 2" xfId="20" xr:uid="{00000000-0005-0000-0000-000012000000}"/>
    <cellStyle name="20% - Ênfase6 2 2" xfId="21" xr:uid="{00000000-0005-0000-0000-000013000000}"/>
    <cellStyle name="40% - Ênfase1 2" xfId="22" xr:uid="{00000000-0005-0000-0000-000014000000}"/>
    <cellStyle name="40% - Ênfase1 2 2" xfId="23" xr:uid="{00000000-0005-0000-0000-000015000000}"/>
    <cellStyle name="40% - Ênfase2 2" xfId="24" xr:uid="{00000000-0005-0000-0000-000016000000}"/>
    <cellStyle name="40% - Ênfase2 2 2" xfId="25" xr:uid="{00000000-0005-0000-0000-000017000000}"/>
    <cellStyle name="40% - Ênfase3 2" xfId="26" xr:uid="{00000000-0005-0000-0000-000018000000}"/>
    <cellStyle name="40% - Ênfase3 2 2" xfId="27" xr:uid="{00000000-0005-0000-0000-000019000000}"/>
    <cellStyle name="40% - Ênfase4 2" xfId="28" xr:uid="{00000000-0005-0000-0000-00001A000000}"/>
    <cellStyle name="40% - Ênfase4 2 2" xfId="29" xr:uid="{00000000-0005-0000-0000-00001B000000}"/>
    <cellStyle name="40% - Ênfase5 2" xfId="30" xr:uid="{00000000-0005-0000-0000-00001C000000}"/>
    <cellStyle name="40% - Ênfase5 2 2" xfId="31" xr:uid="{00000000-0005-0000-0000-00001D000000}"/>
    <cellStyle name="40% - Ênfase6 2" xfId="32" xr:uid="{00000000-0005-0000-0000-00001E000000}"/>
    <cellStyle name="40% - Ênfase6 2 2" xfId="33" xr:uid="{00000000-0005-0000-0000-00001F000000}"/>
    <cellStyle name="60% - Ênfase1 2" xfId="34" xr:uid="{00000000-0005-0000-0000-000020000000}"/>
    <cellStyle name="60% - Ênfase1 2 2" xfId="35" xr:uid="{00000000-0005-0000-0000-000021000000}"/>
    <cellStyle name="60% - Ênfase2 2" xfId="36" xr:uid="{00000000-0005-0000-0000-000022000000}"/>
    <cellStyle name="60% - Ênfase2 2 2" xfId="37" xr:uid="{00000000-0005-0000-0000-000023000000}"/>
    <cellStyle name="60% - Ênfase3 2" xfId="38" xr:uid="{00000000-0005-0000-0000-000024000000}"/>
    <cellStyle name="60% - Ênfase3 2 2" xfId="39" xr:uid="{00000000-0005-0000-0000-000025000000}"/>
    <cellStyle name="60% - Ênfase4 2" xfId="40" xr:uid="{00000000-0005-0000-0000-000026000000}"/>
    <cellStyle name="60% - Ênfase4 2 2" xfId="41" xr:uid="{00000000-0005-0000-0000-000027000000}"/>
    <cellStyle name="60% - Ênfase5 2" xfId="42" xr:uid="{00000000-0005-0000-0000-000028000000}"/>
    <cellStyle name="60% - Ênfase5 2 2" xfId="43" xr:uid="{00000000-0005-0000-0000-000029000000}"/>
    <cellStyle name="60% - Ênfase6 2" xfId="44" xr:uid="{00000000-0005-0000-0000-00002A000000}"/>
    <cellStyle name="60% - Ênfase6 2 2" xfId="45" xr:uid="{00000000-0005-0000-0000-00002B000000}"/>
    <cellStyle name="Bom 2" xfId="46" xr:uid="{00000000-0005-0000-0000-00002C000000}"/>
    <cellStyle name="Bom 2 2" xfId="47" xr:uid="{00000000-0005-0000-0000-00002D000000}"/>
    <cellStyle name="cabeçalho_planilha" xfId="48" xr:uid="{00000000-0005-0000-0000-00002E000000}"/>
    <cellStyle name="Cálculo 2" xfId="49" xr:uid="{00000000-0005-0000-0000-00002F000000}"/>
    <cellStyle name="Cálculo 2 2" xfId="50" xr:uid="{00000000-0005-0000-0000-000030000000}"/>
    <cellStyle name="Célula de Verificação 2" xfId="51" xr:uid="{00000000-0005-0000-0000-000031000000}"/>
    <cellStyle name="Célula de Verificação 2 2" xfId="52" xr:uid="{00000000-0005-0000-0000-000032000000}"/>
    <cellStyle name="Célula Vinculada 2" xfId="53" xr:uid="{00000000-0005-0000-0000-000033000000}"/>
    <cellStyle name="Célula Vinculada 2 2" xfId="54" xr:uid="{00000000-0005-0000-0000-000034000000}"/>
    <cellStyle name="Ênfase1 2" xfId="55" xr:uid="{00000000-0005-0000-0000-000035000000}"/>
    <cellStyle name="Ênfase1 2 2" xfId="56" xr:uid="{00000000-0005-0000-0000-000036000000}"/>
    <cellStyle name="Ênfase2 2" xfId="57" xr:uid="{00000000-0005-0000-0000-000037000000}"/>
    <cellStyle name="Ênfase2 2 2" xfId="58" xr:uid="{00000000-0005-0000-0000-000038000000}"/>
    <cellStyle name="Ênfase3 2" xfId="59" xr:uid="{00000000-0005-0000-0000-000039000000}"/>
    <cellStyle name="Ênfase3 2 2" xfId="60" xr:uid="{00000000-0005-0000-0000-00003A000000}"/>
    <cellStyle name="Ênfase4 2" xfId="61" xr:uid="{00000000-0005-0000-0000-00003B000000}"/>
    <cellStyle name="Ênfase4 2 2" xfId="62" xr:uid="{00000000-0005-0000-0000-00003C000000}"/>
    <cellStyle name="Ênfase5 2" xfId="63" xr:uid="{00000000-0005-0000-0000-00003D000000}"/>
    <cellStyle name="Ênfase5 2 2" xfId="64" xr:uid="{00000000-0005-0000-0000-00003E000000}"/>
    <cellStyle name="Ênfase6 2" xfId="65" xr:uid="{00000000-0005-0000-0000-00003F000000}"/>
    <cellStyle name="Ênfase6 2 2" xfId="66" xr:uid="{00000000-0005-0000-0000-000040000000}"/>
    <cellStyle name="Entrada 2" xfId="67" xr:uid="{00000000-0005-0000-0000-000041000000}"/>
    <cellStyle name="Entrada 2 2" xfId="68" xr:uid="{00000000-0005-0000-0000-000042000000}"/>
    <cellStyle name="Incorreto 2" xfId="69" xr:uid="{00000000-0005-0000-0000-000043000000}"/>
    <cellStyle name="Incorreto 2 2" xfId="70" xr:uid="{00000000-0005-0000-0000-000044000000}"/>
    <cellStyle name="Moeda" xfId="1" builtinId="4"/>
    <cellStyle name="Moeda 2 2" xfId="71" xr:uid="{00000000-0005-0000-0000-000046000000}"/>
    <cellStyle name="Moeda 3" xfId="72" xr:uid="{00000000-0005-0000-0000-000047000000}"/>
    <cellStyle name="Moeda 4" xfId="73" xr:uid="{00000000-0005-0000-0000-000048000000}"/>
    <cellStyle name="Neutra 2" xfId="74" xr:uid="{00000000-0005-0000-0000-000049000000}"/>
    <cellStyle name="Neutra 2 2" xfId="75" xr:uid="{00000000-0005-0000-0000-00004A000000}"/>
    <cellStyle name="Normal" xfId="0" builtinId="0"/>
    <cellStyle name="Normal 10" xfId="76" xr:uid="{00000000-0005-0000-0000-00004C000000}"/>
    <cellStyle name="Normal 10 2" xfId="77" xr:uid="{00000000-0005-0000-0000-00004D000000}"/>
    <cellStyle name="Normal 11" xfId="78" xr:uid="{00000000-0005-0000-0000-00004E000000}"/>
    <cellStyle name="Normal 11 2" xfId="79" xr:uid="{00000000-0005-0000-0000-00004F000000}"/>
    <cellStyle name="Normal 12" xfId="80" xr:uid="{00000000-0005-0000-0000-000050000000}"/>
    <cellStyle name="Normal 13" xfId="81" xr:uid="{00000000-0005-0000-0000-000051000000}"/>
    <cellStyle name="Normal 14" xfId="82" xr:uid="{00000000-0005-0000-0000-000052000000}"/>
    <cellStyle name="Normal 2 2" xfId="83" xr:uid="{00000000-0005-0000-0000-000053000000}"/>
    <cellStyle name="Normal 2 2 2" xfId="84" xr:uid="{00000000-0005-0000-0000-000054000000}"/>
    <cellStyle name="Normal 2 3" xfId="85" xr:uid="{00000000-0005-0000-0000-000055000000}"/>
    <cellStyle name="Normal 3" xfId="86" xr:uid="{00000000-0005-0000-0000-000056000000}"/>
    <cellStyle name="Normal 3 2" xfId="87" xr:uid="{00000000-0005-0000-0000-000057000000}"/>
    <cellStyle name="Normal 3 3" xfId="88" xr:uid="{00000000-0005-0000-0000-000058000000}"/>
    <cellStyle name="Normal 4" xfId="89" xr:uid="{00000000-0005-0000-0000-000059000000}"/>
    <cellStyle name="Normal 5" xfId="90" xr:uid="{00000000-0005-0000-0000-00005A000000}"/>
    <cellStyle name="Normal 5 2" xfId="91" xr:uid="{00000000-0005-0000-0000-00005B000000}"/>
    <cellStyle name="Normal 6" xfId="92" xr:uid="{00000000-0005-0000-0000-00005C000000}"/>
    <cellStyle name="Normal 6 2" xfId="93" xr:uid="{00000000-0005-0000-0000-00005D000000}"/>
    <cellStyle name="Normal 7" xfId="94" xr:uid="{00000000-0005-0000-0000-00005E000000}"/>
    <cellStyle name="Normal 7 2" xfId="95" xr:uid="{00000000-0005-0000-0000-00005F000000}"/>
    <cellStyle name="Normal 8" xfId="96" xr:uid="{00000000-0005-0000-0000-000060000000}"/>
    <cellStyle name="Normal 8 2" xfId="97" xr:uid="{00000000-0005-0000-0000-000061000000}"/>
    <cellStyle name="Normal 9" xfId="98" xr:uid="{00000000-0005-0000-0000-000062000000}"/>
    <cellStyle name="Normal 9 2" xfId="99" xr:uid="{00000000-0005-0000-0000-000063000000}"/>
    <cellStyle name="Nota 2" xfId="100" xr:uid="{00000000-0005-0000-0000-000064000000}"/>
    <cellStyle name="Nota 2 2" xfId="101" xr:uid="{00000000-0005-0000-0000-000065000000}"/>
    <cellStyle name="Porcentagem" xfId="148" builtinId="5"/>
    <cellStyle name="Porcentagem 2" xfId="102" xr:uid="{00000000-0005-0000-0000-000066000000}"/>
    <cellStyle name="Porcentagem 2 2" xfId="103" xr:uid="{00000000-0005-0000-0000-000067000000}"/>
    <cellStyle name="Saída 2" xfId="104" xr:uid="{00000000-0005-0000-0000-000068000000}"/>
    <cellStyle name="Saída 2 2" xfId="105" xr:uid="{00000000-0005-0000-0000-000069000000}"/>
    <cellStyle name="Separador de milhares 10" xfId="106" xr:uid="{00000000-0005-0000-0000-00006A000000}"/>
    <cellStyle name="Separador de milhares 10 2" xfId="107" xr:uid="{00000000-0005-0000-0000-00006B000000}"/>
    <cellStyle name="Separador de milhares 11" xfId="108" xr:uid="{00000000-0005-0000-0000-00006C000000}"/>
    <cellStyle name="Separador de milhares 11 2" xfId="109" xr:uid="{00000000-0005-0000-0000-00006D000000}"/>
    <cellStyle name="Separador de milhares 12" xfId="110" xr:uid="{00000000-0005-0000-0000-00006E000000}"/>
    <cellStyle name="Separador de milhares 12 2" xfId="111" xr:uid="{00000000-0005-0000-0000-00006F000000}"/>
    <cellStyle name="Separador de milhares 13" xfId="112" xr:uid="{00000000-0005-0000-0000-000070000000}"/>
    <cellStyle name="Separador de milhares 13 2" xfId="113" xr:uid="{00000000-0005-0000-0000-000071000000}"/>
    <cellStyle name="Separador de milhares 14" xfId="114" xr:uid="{00000000-0005-0000-0000-000072000000}"/>
    <cellStyle name="Separador de milhares 2 2" xfId="115" xr:uid="{00000000-0005-0000-0000-000073000000}"/>
    <cellStyle name="Separador de milhares 2 2 2" xfId="116" xr:uid="{00000000-0005-0000-0000-000074000000}"/>
    <cellStyle name="Separador de milhares 2 3" xfId="117" xr:uid="{00000000-0005-0000-0000-000075000000}"/>
    <cellStyle name="Separador de milhares 3" xfId="118" xr:uid="{00000000-0005-0000-0000-000076000000}"/>
    <cellStyle name="Separador de milhares 3 2" xfId="119" xr:uid="{00000000-0005-0000-0000-000077000000}"/>
    <cellStyle name="Separador de milhares 4" xfId="120" xr:uid="{00000000-0005-0000-0000-000078000000}"/>
    <cellStyle name="Separador de milhares 5" xfId="121" xr:uid="{00000000-0005-0000-0000-000079000000}"/>
    <cellStyle name="Separador de milhares 6" xfId="122" xr:uid="{00000000-0005-0000-0000-00007A000000}"/>
    <cellStyle name="Separador de milhares 6 2" xfId="123" xr:uid="{00000000-0005-0000-0000-00007B000000}"/>
    <cellStyle name="Separador de milhares 7" xfId="124" xr:uid="{00000000-0005-0000-0000-00007C000000}"/>
    <cellStyle name="Separador de milhares 7 2" xfId="125" xr:uid="{00000000-0005-0000-0000-00007D000000}"/>
    <cellStyle name="Separador de milhares 8" xfId="126" xr:uid="{00000000-0005-0000-0000-00007E000000}"/>
    <cellStyle name="Separador de milhares 8 2" xfId="127" xr:uid="{00000000-0005-0000-0000-00007F000000}"/>
    <cellStyle name="Separador de milhares 9" xfId="128" xr:uid="{00000000-0005-0000-0000-000080000000}"/>
    <cellStyle name="Separador de milhares 9 2" xfId="129" xr:uid="{00000000-0005-0000-0000-000081000000}"/>
    <cellStyle name="Texto de Aviso 2" xfId="130" xr:uid="{00000000-0005-0000-0000-000082000000}"/>
    <cellStyle name="Texto de Aviso 2 2" xfId="131" xr:uid="{00000000-0005-0000-0000-000083000000}"/>
    <cellStyle name="Texto Explicativo 2" xfId="132" xr:uid="{00000000-0005-0000-0000-000084000000}"/>
    <cellStyle name="Texto Explicativo 2 2" xfId="133" xr:uid="{00000000-0005-0000-0000-000085000000}"/>
    <cellStyle name="Título 1 2" xfId="134" xr:uid="{00000000-0005-0000-0000-000086000000}"/>
    <cellStyle name="Título 1 2 2" xfId="135" xr:uid="{00000000-0005-0000-0000-000087000000}"/>
    <cellStyle name="Título 2 2" xfId="136" xr:uid="{00000000-0005-0000-0000-000088000000}"/>
    <cellStyle name="Título 2 2 2" xfId="137" xr:uid="{00000000-0005-0000-0000-000089000000}"/>
    <cellStyle name="Título 3 2" xfId="138" xr:uid="{00000000-0005-0000-0000-00008A000000}"/>
    <cellStyle name="Título 3 2 2" xfId="139" xr:uid="{00000000-0005-0000-0000-00008B000000}"/>
    <cellStyle name="Título 4 2" xfId="140" xr:uid="{00000000-0005-0000-0000-00008C000000}"/>
    <cellStyle name="Título 4 2 2" xfId="141" xr:uid="{00000000-0005-0000-0000-00008D000000}"/>
    <cellStyle name="Título 5" xfId="142" xr:uid="{00000000-0005-0000-0000-00008E000000}"/>
    <cellStyle name="Título 5 2" xfId="143" xr:uid="{00000000-0005-0000-0000-00008F000000}"/>
    <cellStyle name="Total 2" xfId="144" xr:uid="{00000000-0005-0000-0000-000090000000}"/>
    <cellStyle name="Total 2 2" xfId="145" xr:uid="{00000000-0005-0000-0000-000091000000}"/>
    <cellStyle name="Vírgula" xfId="149" builtinId="3"/>
    <cellStyle name="Vírgula 2" xfId="146" xr:uid="{00000000-0005-0000-0000-000092000000}"/>
    <cellStyle name="Vírgula 2 2" xfId="147" xr:uid="{00000000-0005-0000-0000-000093000000}"/>
  </cellStyles>
  <dxfs count="0"/>
  <tableStyles count="0" defaultTableStyle="TableStyleMedium9" defaultPivotStyle="PivotStyleLight16"/>
  <colors>
    <mruColors>
      <color rgb="FFFFFF99"/>
      <color rgb="FFFFFF66"/>
      <color rgb="FFFFCC66"/>
      <color rgb="FFF9724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391416</xdr:colOff>
      <xdr:row>1</xdr:row>
      <xdr:rowOff>66082</xdr:rowOff>
    </xdr:from>
    <xdr:to>
      <xdr:col>3</xdr:col>
      <xdr:colOff>1105054</xdr:colOff>
      <xdr:row>2</xdr:row>
      <xdr:rowOff>942108</xdr:rowOff>
    </xdr:to>
    <xdr:pic>
      <xdr:nvPicPr>
        <xdr:cNvPr id="4" name="Imagem 3" descr="marca  + sec obras">
          <a:extLst>
            <a:ext uri="{FF2B5EF4-FFF2-40B4-BE49-F238E27FC236}">
              <a16:creationId xmlns:a16="http://schemas.microsoft.com/office/drawing/2014/main" id="{03A5A5A0-8C82-4584-9B44-C23F21CD2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16" y="246191"/>
          <a:ext cx="5257929" cy="105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</xdr:colOff>
      <xdr:row>0</xdr:row>
      <xdr:rowOff>144780</xdr:rowOff>
    </xdr:from>
    <xdr:to>
      <xdr:col>5</xdr:col>
      <xdr:colOff>2008273</xdr:colOff>
      <xdr:row>4</xdr:row>
      <xdr:rowOff>55155</xdr:rowOff>
    </xdr:to>
    <xdr:pic>
      <xdr:nvPicPr>
        <xdr:cNvPr id="3" name="Imagem 2" descr="marca  + sec obras">
          <a:extLst>
            <a:ext uri="{FF2B5EF4-FFF2-40B4-BE49-F238E27FC236}">
              <a16:creationId xmlns:a16="http://schemas.microsoft.com/office/drawing/2014/main" id="{B4199FC1-9BDA-4BDF-A5AD-7C7F9546B1F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2340" y="144780"/>
          <a:ext cx="3303673" cy="8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2C57-3DB5-4C6C-99EB-FCAD9AB1B149}">
  <sheetPr codeName="Planilha1"/>
  <dimension ref="A1:U19"/>
  <sheetViews>
    <sheetView showGridLines="0" tabSelected="1" view="pageBreakPreview" topLeftCell="K6" zoomScale="40" zoomScaleNormal="55" zoomScaleSheetLayoutView="40" workbookViewId="0">
      <selection activeCell="C15" sqref="C15:C18"/>
    </sheetView>
  </sheetViews>
  <sheetFormatPr defaultColWidth="9.14453125" defaultRowHeight="13.5"/>
  <cols>
    <col min="1" max="1" width="18.83203125" style="1" customWidth="1"/>
    <col min="2" max="2" width="26.36328125" style="1" customWidth="1"/>
    <col min="3" max="3" width="20.984375" style="1" customWidth="1"/>
    <col min="4" max="4" width="24.75" style="8" customWidth="1"/>
    <col min="5" max="5" width="23.67578125" style="1" customWidth="1"/>
    <col min="6" max="6" width="28.3828125" style="1" customWidth="1"/>
    <col min="7" max="7" width="29.99609375" style="24" customWidth="1"/>
    <col min="8" max="8" width="24.2109375" style="24" customWidth="1"/>
    <col min="9" max="9" width="18.83203125" style="24" customWidth="1"/>
    <col min="10" max="10" width="19.37109375" style="24" customWidth="1"/>
    <col min="11" max="11" width="16.94921875" style="24" bestFit="1" customWidth="1"/>
    <col min="12" max="12" width="21.5234375" style="24" customWidth="1"/>
    <col min="13" max="13" width="18.83203125" style="24" customWidth="1"/>
    <col min="14" max="14" width="16.94921875" style="24" customWidth="1"/>
    <col min="15" max="15" width="23.26953125" style="24" customWidth="1"/>
    <col min="16" max="16" width="20.984375" style="24" customWidth="1"/>
    <col min="17" max="17" width="25.01953125" style="24" customWidth="1"/>
    <col min="18" max="18" width="22.1953125" style="24" customWidth="1"/>
    <col min="19" max="19" width="23" style="24" customWidth="1"/>
    <col min="20" max="20" width="21.7890625" style="24" customWidth="1"/>
    <col min="21" max="21" width="23.67578125" style="24" customWidth="1"/>
    <col min="22" max="16384" width="9.14453125" style="8"/>
  </cols>
  <sheetData>
    <row r="1" spans="1:21" ht="14.45" customHeight="1">
      <c r="A1" s="29"/>
      <c r="B1" s="29"/>
      <c r="C1" s="83" t="s">
        <v>27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14.45" customHeight="1">
      <c r="A2" s="29"/>
      <c r="B2" s="29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12.15" customHeight="1">
      <c r="A3" s="29"/>
      <c r="B3" s="29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15.6" customHeight="1">
      <c r="A4" s="77" t="s">
        <v>52</v>
      </c>
      <c r="B4" s="78"/>
      <c r="C4" s="63"/>
      <c r="D4" s="79" t="s">
        <v>25</v>
      </c>
      <c r="E4" s="8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21.75" thickBot="1">
      <c r="A5" s="74" t="s">
        <v>1</v>
      </c>
      <c r="B5" s="75"/>
      <c r="C5" s="76"/>
      <c r="D5" s="81" t="s">
        <v>26</v>
      </c>
      <c r="E5" s="82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21">
      <c r="A6" s="64"/>
      <c r="B6" s="65"/>
      <c r="C6" s="63"/>
      <c r="D6" s="63"/>
      <c r="E6" s="63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15.6" customHeight="1">
      <c r="A7" s="77" t="s">
        <v>53</v>
      </c>
      <c r="B7" s="78"/>
      <c r="C7" s="63"/>
      <c r="D7" s="66" t="s">
        <v>55</v>
      </c>
      <c r="E7" s="67" t="s">
        <v>54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21.75" thickBot="1">
      <c r="A8" s="74" t="s">
        <v>1</v>
      </c>
      <c r="B8" s="75"/>
      <c r="C8" s="76"/>
      <c r="D8" s="68">
        <v>2021</v>
      </c>
      <c r="E8" s="69">
        <v>2021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15">
      <c r="A9" s="30"/>
      <c r="B9" s="31"/>
      <c r="C9" s="32"/>
      <c r="D9" s="32"/>
      <c r="E9" s="32"/>
      <c r="F9" s="71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ht="18" customHeight="1">
      <c r="A10" s="90" t="s">
        <v>30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1"/>
      <c r="P10" s="90" t="s">
        <v>45</v>
      </c>
      <c r="Q10" s="92"/>
      <c r="R10" s="92"/>
      <c r="S10" s="91"/>
      <c r="T10" s="84" t="s">
        <v>50</v>
      </c>
      <c r="U10" s="87" t="s">
        <v>51</v>
      </c>
    </row>
    <row r="11" spans="1:21" ht="30" customHeight="1">
      <c r="A11" s="84" t="s">
        <v>28</v>
      </c>
      <c r="B11" s="84" t="s">
        <v>29</v>
      </c>
      <c r="C11" s="93" t="s">
        <v>31</v>
      </c>
      <c r="D11" s="93"/>
      <c r="E11" s="93"/>
      <c r="F11" s="93"/>
      <c r="G11" s="90" t="s">
        <v>56</v>
      </c>
      <c r="H11" s="91"/>
      <c r="I11" s="90" t="s">
        <v>38</v>
      </c>
      <c r="J11" s="92"/>
      <c r="K11" s="92"/>
      <c r="L11" s="92"/>
      <c r="M11" s="91"/>
      <c r="N11" s="90" t="s">
        <v>42</v>
      </c>
      <c r="O11" s="91"/>
      <c r="P11" s="84" t="s">
        <v>46</v>
      </c>
      <c r="Q11" s="84" t="s">
        <v>47</v>
      </c>
      <c r="R11" s="84" t="s">
        <v>48</v>
      </c>
      <c r="S11" s="84" t="s">
        <v>49</v>
      </c>
      <c r="T11" s="85"/>
      <c r="U11" s="88"/>
    </row>
    <row r="12" spans="1:21" ht="69.599999999999994" customHeight="1">
      <c r="A12" s="86"/>
      <c r="B12" s="86"/>
      <c r="C12" s="42" t="s">
        <v>32</v>
      </c>
      <c r="D12" s="42" t="s">
        <v>33</v>
      </c>
      <c r="E12" s="43" t="s">
        <v>34</v>
      </c>
      <c r="F12" s="43" t="s">
        <v>35</v>
      </c>
      <c r="G12" s="43" t="s">
        <v>36</v>
      </c>
      <c r="H12" s="43" t="s">
        <v>37</v>
      </c>
      <c r="I12" s="44" t="s">
        <v>32</v>
      </c>
      <c r="J12" s="44" t="s">
        <v>39</v>
      </c>
      <c r="K12" s="45" t="s">
        <v>62</v>
      </c>
      <c r="L12" s="45" t="s">
        <v>40</v>
      </c>
      <c r="M12" s="45" t="s">
        <v>41</v>
      </c>
      <c r="N12" s="45" t="s">
        <v>43</v>
      </c>
      <c r="O12" s="45" t="s">
        <v>44</v>
      </c>
      <c r="P12" s="86"/>
      <c r="Q12" s="86"/>
      <c r="R12" s="86"/>
      <c r="S12" s="86"/>
      <c r="T12" s="86"/>
      <c r="U12" s="89"/>
    </row>
    <row r="13" spans="1:21" s="9" customFormat="1" ht="21">
      <c r="A13" s="43"/>
      <c r="B13" s="46"/>
      <c r="C13" s="46"/>
      <c r="D13" s="47"/>
      <c r="E13" s="48"/>
      <c r="F13" s="49"/>
      <c r="G13" s="50"/>
      <c r="H13" s="51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ht="157.9" customHeight="1">
      <c r="A14" s="52" t="s">
        <v>57</v>
      </c>
      <c r="B14" s="52" t="s">
        <v>58</v>
      </c>
      <c r="C14" s="53" t="s">
        <v>61</v>
      </c>
      <c r="D14" s="52" t="s">
        <v>60</v>
      </c>
      <c r="E14" s="54">
        <v>72785.710000000006</v>
      </c>
      <c r="F14" s="54">
        <v>2627.7</v>
      </c>
      <c r="G14" s="55" t="s">
        <v>59</v>
      </c>
      <c r="H14" s="56" t="s">
        <v>69</v>
      </c>
      <c r="I14" s="57" t="s">
        <v>83</v>
      </c>
      <c r="J14" s="58">
        <v>44440</v>
      </c>
      <c r="K14" s="57" t="s">
        <v>63</v>
      </c>
      <c r="L14" s="55">
        <v>70574.210000000006</v>
      </c>
      <c r="M14" s="58">
        <v>44559</v>
      </c>
      <c r="N14" s="55"/>
      <c r="O14" s="55"/>
      <c r="P14" s="55" t="s">
        <v>85</v>
      </c>
      <c r="Q14" s="55">
        <v>64483.93</v>
      </c>
      <c r="R14" s="55">
        <v>42755.99</v>
      </c>
      <c r="S14" s="55">
        <v>42755.99</v>
      </c>
      <c r="T14" s="55">
        <v>42755.99</v>
      </c>
      <c r="U14" s="55" t="s">
        <v>64</v>
      </c>
    </row>
    <row r="15" spans="1:21" ht="128.44999999999999" customHeight="1">
      <c r="A15" s="52" t="s">
        <v>65</v>
      </c>
      <c r="B15" s="52" t="s">
        <v>66</v>
      </c>
      <c r="C15" s="53" t="s">
        <v>67</v>
      </c>
      <c r="D15" s="52" t="s">
        <v>68</v>
      </c>
      <c r="E15" s="54">
        <v>151614.53</v>
      </c>
      <c r="F15" s="59"/>
      <c r="G15" s="55" t="s">
        <v>59</v>
      </c>
      <c r="H15" s="56" t="s">
        <v>69</v>
      </c>
      <c r="I15" s="57" t="s">
        <v>84</v>
      </c>
      <c r="J15" s="58">
        <v>44440</v>
      </c>
      <c r="K15" s="57" t="s">
        <v>70</v>
      </c>
      <c r="L15" s="55">
        <v>113380</v>
      </c>
      <c r="M15" s="58">
        <v>44559</v>
      </c>
      <c r="N15" s="55"/>
      <c r="O15" s="55">
        <f>5151.37+L15</f>
        <v>118531.37</v>
      </c>
      <c r="P15" s="55" t="s">
        <v>85</v>
      </c>
      <c r="Q15" s="55">
        <v>113380</v>
      </c>
      <c r="R15" s="55">
        <v>81616.7</v>
      </c>
      <c r="S15" s="55">
        <v>81616.7</v>
      </c>
      <c r="T15" s="55">
        <v>81616.7</v>
      </c>
      <c r="U15" s="55" t="s">
        <v>64</v>
      </c>
    </row>
    <row r="16" spans="1:21" ht="116.45" customHeight="1">
      <c r="A16" s="52" t="s">
        <v>71</v>
      </c>
      <c r="B16" s="52" t="s">
        <v>72</v>
      </c>
      <c r="C16" s="60" t="s">
        <v>73</v>
      </c>
      <c r="D16" s="52" t="s">
        <v>74</v>
      </c>
      <c r="E16" s="54">
        <v>477500</v>
      </c>
      <c r="F16" s="54">
        <v>32335.119999999999</v>
      </c>
      <c r="G16" s="55" t="s">
        <v>75</v>
      </c>
      <c r="H16" s="56" t="s">
        <v>76</v>
      </c>
      <c r="I16" s="61" t="s">
        <v>77</v>
      </c>
      <c r="J16" s="58">
        <v>44537</v>
      </c>
      <c r="K16" s="57" t="s">
        <v>63</v>
      </c>
      <c r="L16" s="55">
        <v>509835.12</v>
      </c>
      <c r="M16" s="58">
        <v>44547</v>
      </c>
      <c r="N16" s="58">
        <v>44684</v>
      </c>
      <c r="O16" s="55">
        <f>127780.39+71087.07+509835.12</f>
        <v>708702.58000000007</v>
      </c>
      <c r="P16" s="55" t="s">
        <v>85</v>
      </c>
      <c r="Q16" s="55">
        <v>440169.16</v>
      </c>
      <c r="R16" s="55"/>
      <c r="S16" s="55"/>
      <c r="T16" s="55"/>
      <c r="U16" s="55" t="s">
        <v>78</v>
      </c>
    </row>
    <row r="17" spans="1:21" ht="112.9" customHeight="1">
      <c r="A17" s="53" t="s">
        <v>86</v>
      </c>
      <c r="B17" s="52" t="s">
        <v>79</v>
      </c>
      <c r="C17" s="52" t="s">
        <v>82</v>
      </c>
      <c r="D17" s="52" t="s">
        <v>1</v>
      </c>
      <c r="E17" s="55"/>
      <c r="F17" s="55"/>
      <c r="G17" s="55" t="s">
        <v>87</v>
      </c>
      <c r="H17" s="56" t="s">
        <v>80</v>
      </c>
      <c r="I17" s="61" t="s">
        <v>88</v>
      </c>
      <c r="J17" s="58">
        <v>44529</v>
      </c>
      <c r="K17" s="57" t="s">
        <v>63</v>
      </c>
      <c r="L17" s="55">
        <v>26146.7</v>
      </c>
      <c r="M17" s="58">
        <v>44544</v>
      </c>
      <c r="N17" s="55"/>
      <c r="O17" s="55"/>
      <c r="P17" s="55" t="s">
        <v>85</v>
      </c>
      <c r="Q17" s="55">
        <v>26146.7</v>
      </c>
      <c r="R17" s="55">
        <v>26146.7</v>
      </c>
      <c r="S17" s="55">
        <v>26146.7</v>
      </c>
      <c r="T17" s="55">
        <v>26146.7</v>
      </c>
      <c r="U17" s="55" t="s">
        <v>64</v>
      </c>
    </row>
    <row r="18" spans="1:21" ht="129" customHeight="1">
      <c r="A18" s="53" t="s">
        <v>86</v>
      </c>
      <c r="B18" s="52" t="s">
        <v>81</v>
      </c>
      <c r="C18" s="52" t="s">
        <v>82</v>
      </c>
      <c r="D18" s="52" t="s">
        <v>1</v>
      </c>
      <c r="E18" s="62"/>
      <c r="F18" s="59"/>
      <c r="G18" s="55" t="s">
        <v>87</v>
      </c>
      <c r="H18" s="56" t="s">
        <v>80</v>
      </c>
      <c r="I18" s="61" t="s">
        <v>77</v>
      </c>
      <c r="J18" s="58">
        <v>44529</v>
      </c>
      <c r="K18" s="57" t="s">
        <v>63</v>
      </c>
      <c r="L18" s="55">
        <v>54935.68</v>
      </c>
      <c r="M18" s="58">
        <v>44559</v>
      </c>
      <c r="N18" s="55"/>
      <c r="O18" s="55"/>
      <c r="P18" s="55" t="s">
        <v>85</v>
      </c>
      <c r="Q18" s="55">
        <v>24383.35</v>
      </c>
      <c r="R18" s="55">
        <v>24383.35</v>
      </c>
      <c r="S18" s="55">
        <v>24383.35</v>
      </c>
      <c r="T18" s="55">
        <v>24383.35</v>
      </c>
      <c r="U18" s="55" t="s">
        <v>64</v>
      </c>
    </row>
    <row r="19" spans="1:21" s="9" customFormat="1" ht="15">
      <c r="A19" s="33"/>
      <c r="B19" s="35"/>
      <c r="C19" s="35"/>
      <c r="D19" s="36"/>
      <c r="E19" s="37"/>
      <c r="F19" s="38"/>
      <c r="G19" s="39"/>
      <c r="H19" s="40"/>
      <c r="I19" s="34"/>
      <c r="J19" s="34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</sheetData>
  <mergeCells count="21">
    <mergeCell ref="T10:T12"/>
    <mergeCell ref="U10:U12"/>
    <mergeCell ref="A5:C5"/>
    <mergeCell ref="G11:H11"/>
    <mergeCell ref="I11:M11"/>
    <mergeCell ref="N11:O11"/>
    <mergeCell ref="P10:S10"/>
    <mergeCell ref="A10:O10"/>
    <mergeCell ref="P11:P12"/>
    <mergeCell ref="Q11:Q12"/>
    <mergeCell ref="R11:R12"/>
    <mergeCell ref="S11:S12"/>
    <mergeCell ref="A11:A12"/>
    <mergeCell ref="B11:B12"/>
    <mergeCell ref="C11:F11"/>
    <mergeCell ref="A7:B7"/>
    <mergeCell ref="A8:C8"/>
    <mergeCell ref="A4:B4"/>
    <mergeCell ref="D4:E4"/>
    <mergeCell ref="D5:E5"/>
    <mergeCell ref="C1:U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8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fitToPage="1"/>
  </sheetPr>
  <dimension ref="A1:K30"/>
  <sheetViews>
    <sheetView topLeftCell="A7" workbookViewId="0">
      <selection activeCell="E35" sqref="E35"/>
    </sheetView>
  </sheetViews>
  <sheetFormatPr defaultColWidth="9.14453125" defaultRowHeight="13.5"/>
  <cols>
    <col min="1" max="1" width="14.390625" style="7" customWidth="1"/>
    <col min="2" max="2" width="58.3828125" style="5" customWidth="1"/>
    <col min="3" max="3" width="18.5625" style="15" bestFit="1" customWidth="1"/>
    <col min="4" max="4" width="19.37109375" style="2" customWidth="1"/>
    <col min="5" max="5" width="19.50390625" style="2" customWidth="1"/>
    <col min="6" max="6" width="30.1328125" style="7" customWidth="1"/>
    <col min="7" max="16384" width="9.14453125" style="2"/>
  </cols>
  <sheetData>
    <row r="1" spans="1:11">
      <c r="A1" s="105" t="s">
        <v>1</v>
      </c>
      <c r="B1" s="106"/>
      <c r="C1" s="106"/>
      <c r="D1" s="107"/>
      <c r="E1" s="98"/>
      <c r="F1" s="99"/>
      <c r="G1" s="6"/>
      <c r="H1" s="6"/>
      <c r="I1" s="6"/>
      <c r="J1" s="6"/>
      <c r="K1" s="6"/>
    </row>
    <row r="2" spans="1:11">
      <c r="A2" s="105" t="s">
        <v>4</v>
      </c>
      <c r="B2" s="106"/>
      <c r="C2" s="106"/>
      <c r="D2" s="107"/>
      <c r="E2" s="100"/>
      <c r="F2" s="101"/>
      <c r="G2" s="6"/>
      <c r="H2" s="6"/>
      <c r="I2" s="6"/>
      <c r="J2" s="6"/>
      <c r="K2" s="6"/>
    </row>
    <row r="3" spans="1:11" ht="33.75" customHeight="1">
      <c r="A3" s="105" t="s">
        <v>24</v>
      </c>
      <c r="B3" s="106"/>
      <c r="C3" s="106"/>
      <c r="D3" s="107"/>
      <c r="E3" s="100"/>
      <c r="F3" s="101"/>
      <c r="G3" s="6"/>
      <c r="H3" s="6"/>
      <c r="I3" s="6"/>
      <c r="J3" s="6"/>
      <c r="K3" s="6"/>
    </row>
    <row r="4" spans="1:11">
      <c r="A4" s="105" t="s">
        <v>23</v>
      </c>
      <c r="B4" s="106"/>
      <c r="C4" s="106"/>
      <c r="D4" s="107"/>
      <c r="E4" s="100"/>
      <c r="F4" s="101"/>
      <c r="G4" s="6"/>
      <c r="H4" s="6"/>
      <c r="I4" s="6"/>
      <c r="J4" s="6"/>
      <c r="K4" s="6"/>
    </row>
    <row r="5" spans="1:11">
      <c r="A5" s="94" t="s">
        <v>21</v>
      </c>
      <c r="B5" s="94"/>
      <c r="C5" s="94"/>
      <c r="D5" s="94"/>
      <c r="E5" s="100"/>
      <c r="F5" s="101"/>
      <c r="G5" s="6"/>
      <c r="H5" s="6"/>
      <c r="I5" s="6"/>
      <c r="J5" s="6"/>
      <c r="K5" s="6"/>
    </row>
    <row r="6" spans="1:11" ht="13.9" customHeight="1">
      <c r="A6" s="95" t="s">
        <v>22</v>
      </c>
      <c r="B6" s="96"/>
      <c r="C6" s="96"/>
      <c r="D6" s="97"/>
      <c r="E6" s="102"/>
      <c r="F6" s="103"/>
      <c r="G6" s="6"/>
      <c r="H6" s="6"/>
      <c r="I6" s="6"/>
      <c r="J6" s="6"/>
      <c r="K6" s="6"/>
    </row>
    <row r="7" spans="1:11" s="7" customFormat="1">
      <c r="A7" s="104" t="s">
        <v>8</v>
      </c>
      <c r="B7" s="104"/>
      <c r="C7" s="104"/>
      <c r="D7" s="104"/>
      <c r="E7" s="104"/>
      <c r="F7" s="104"/>
      <c r="G7" s="3"/>
      <c r="H7" s="3"/>
      <c r="I7" s="3"/>
      <c r="J7" s="3"/>
      <c r="K7" s="3"/>
    </row>
    <row r="8" spans="1:11" s="7" customFormat="1">
      <c r="A8" s="12" t="s">
        <v>0</v>
      </c>
      <c r="B8" s="12" t="s">
        <v>2</v>
      </c>
      <c r="C8" s="14" t="s">
        <v>9</v>
      </c>
      <c r="D8" s="12" t="s">
        <v>5</v>
      </c>
      <c r="E8" s="12" t="s">
        <v>6</v>
      </c>
      <c r="F8" s="12" t="s">
        <v>7</v>
      </c>
      <c r="G8" s="3"/>
      <c r="H8" s="3"/>
      <c r="I8" s="3"/>
      <c r="J8" s="3"/>
      <c r="K8" s="3"/>
    </row>
    <row r="9" spans="1:11">
      <c r="A9" s="108">
        <v>1</v>
      </c>
      <c r="B9" s="110" t="s">
        <v>3</v>
      </c>
      <c r="C9" s="16">
        <v>60187.043964539982</v>
      </c>
      <c r="D9" s="21">
        <f>C9*D10</f>
        <v>60187.043964539982</v>
      </c>
      <c r="E9" s="26"/>
      <c r="F9" s="16">
        <f>D9+E9</f>
        <v>60187.043964539982</v>
      </c>
      <c r="G9" s="4"/>
      <c r="H9" s="4"/>
      <c r="I9" s="4"/>
      <c r="J9" s="4"/>
      <c r="K9" s="4"/>
    </row>
    <row r="10" spans="1:11">
      <c r="A10" s="109"/>
      <c r="B10" s="111"/>
      <c r="C10" s="16"/>
      <c r="D10" s="20">
        <v>1</v>
      </c>
      <c r="E10" s="27"/>
      <c r="F10" s="11">
        <f t="shared" ref="F10:F30" si="0">SUM(D10:E10)</f>
        <v>1</v>
      </c>
      <c r="G10" s="4"/>
      <c r="H10" s="4"/>
      <c r="I10" s="4"/>
      <c r="J10" s="4"/>
      <c r="K10" s="4"/>
    </row>
    <row r="11" spans="1:11">
      <c r="A11" s="108">
        <v>2</v>
      </c>
      <c r="B11" s="110" t="s">
        <v>15</v>
      </c>
      <c r="C11" s="16">
        <v>57439.705143420004</v>
      </c>
      <c r="D11" s="21">
        <f>D12*C11</f>
        <v>28719.852571710002</v>
      </c>
      <c r="E11" s="21">
        <f>E12*C11</f>
        <v>28719.852571710002</v>
      </c>
      <c r="F11" s="16">
        <f t="shared" si="0"/>
        <v>57439.705143420004</v>
      </c>
      <c r="G11" s="4"/>
      <c r="H11" s="4"/>
      <c r="I11" s="4"/>
      <c r="J11" s="4"/>
      <c r="K11" s="4"/>
    </row>
    <row r="12" spans="1:11">
      <c r="A12" s="109"/>
      <c r="B12" s="111"/>
      <c r="C12" s="16"/>
      <c r="D12" s="20">
        <v>0.5</v>
      </c>
      <c r="E12" s="20">
        <v>0.5</v>
      </c>
      <c r="F12" s="11">
        <f t="shared" si="0"/>
        <v>1</v>
      </c>
      <c r="G12" s="4"/>
      <c r="H12" s="4"/>
      <c r="I12" s="4"/>
      <c r="J12" s="4"/>
      <c r="K12" s="4"/>
    </row>
    <row r="13" spans="1:11" s="13" customFormat="1">
      <c r="A13" s="112">
        <v>3</v>
      </c>
      <c r="B13" s="114" t="s">
        <v>14</v>
      </c>
      <c r="C13" s="17">
        <v>29026.176942899998</v>
      </c>
      <c r="D13" s="21">
        <f>D14*C13</f>
        <v>29026.176942899998</v>
      </c>
      <c r="E13" s="28"/>
      <c r="F13" s="16">
        <f t="shared" si="0"/>
        <v>29026.176942899998</v>
      </c>
    </row>
    <row r="14" spans="1:11" s="13" customFormat="1">
      <c r="A14" s="113"/>
      <c r="B14" s="115"/>
      <c r="C14" s="17"/>
      <c r="D14" s="20">
        <v>1</v>
      </c>
      <c r="E14" s="27"/>
      <c r="F14" s="11">
        <f t="shared" si="0"/>
        <v>1</v>
      </c>
    </row>
    <row r="15" spans="1:11">
      <c r="A15" s="108">
        <v>4</v>
      </c>
      <c r="B15" s="110" t="s">
        <v>16</v>
      </c>
      <c r="C15" s="16">
        <v>13159.019684880001</v>
      </c>
      <c r="D15" s="21">
        <f>C15*D16</f>
        <v>13159.019684880001</v>
      </c>
      <c r="E15" s="28"/>
      <c r="F15" s="16">
        <f t="shared" si="0"/>
        <v>13159.019684880001</v>
      </c>
    </row>
    <row r="16" spans="1:11">
      <c r="A16" s="109"/>
      <c r="B16" s="111"/>
      <c r="C16" s="16"/>
      <c r="D16" s="20">
        <v>1</v>
      </c>
      <c r="E16" s="27"/>
      <c r="F16" s="11">
        <f t="shared" si="0"/>
        <v>1</v>
      </c>
    </row>
    <row r="17" spans="1:6">
      <c r="A17" s="108">
        <v>5</v>
      </c>
      <c r="B17" s="110" t="s">
        <v>13</v>
      </c>
      <c r="C17" s="16">
        <v>1656.6152703599998</v>
      </c>
      <c r="D17" s="25"/>
      <c r="E17" s="21">
        <f>E18*C17</f>
        <v>1656.6152703599998</v>
      </c>
      <c r="F17" s="16">
        <f t="shared" ref="F17:F28" si="1">SUM(D17:E17)</f>
        <v>1656.6152703599998</v>
      </c>
    </row>
    <row r="18" spans="1:6">
      <c r="A18" s="109"/>
      <c r="B18" s="111"/>
      <c r="C18" s="16"/>
      <c r="D18" s="27"/>
      <c r="E18" s="20">
        <v>1</v>
      </c>
      <c r="F18" s="11">
        <f t="shared" si="1"/>
        <v>1</v>
      </c>
    </row>
    <row r="19" spans="1:6">
      <c r="A19" s="108">
        <v>6</v>
      </c>
      <c r="B19" s="110" t="s">
        <v>18</v>
      </c>
      <c r="C19" s="16">
        <v>19142.194070879999</v>
      </c>
      <c r="D19" s="25"/>
      <c r="E19" s="21">
        <f>E20*C19</f>
        <v>19142.194070879999</v>
      </c>
      <c r="F19" s="16">
        <f t="shared" si="1"/>
        <v>19142.194070879999</v>
      </c>
    </row>
    <row r="20" spans="1:6">
      <c r="A20" s="109"/>
      <c r="B20" s="111"/>
      <c r="C20" s="16"/>
      <c r="D20" s="27"/>
      <c r="E20" s="20">
        <v>1</v>
      </c>
      <c r="F20" s="11">
        <f t="shared" si="1"/>
        <v>1</v>
      </c>
    </row>
    <row r="21" spans="1:6">
      <c r="A21" s="108">
        <v>7</v>
      </c>
      <c r="B21" s="110" t="s">
        <v>19</v>
      </c>
      <c r="C21" s="16">
        <v>27862.877507999998</v>
      </c>
      <c r="D21" s="21">
        <f t="shared" ref="D21" si="2">C21*D22</f>
        <v>27862.877507999998</v>
      </c>
      <c r="E21" s="28"/>
      <c r="F21" s="16">
        <f t="shared" si="1"/>
        <v>27862.877507999998</v>
      </c>
    </row>
    <row r="22" spans="1:6">
      <c r="A22" s="109"/>
      <c r="B22" s="111"/>
      <c r="C22" s="16"/>
      <c r="D22" s="20">
        <v>1</v>
      </c>
      <c r="E22" s="27"/>
      <c r="F22" s="11">
        <f t="shared" si="1"/>
        <v>1</v>
      </c>
    </row>
    <row r="23" spans="1:6">
      <c r="A23" s="108">
        <v>8</v>
      </c>
      <c r="B23" s="110" t="s">
        <v>12</v>
      </c>
      <c r="C23" s="16">
        <v>410.24576400000001</v>
      </c>
      <c r="D23" s="21">
        <f t="shared" ref="D23" si="3">C23*D24</f>
        <v>410.24576400000001</v>
      </c>
      <c r="E23" s="28"/>
      <c r="F23" s="16">
        <f t="shared" si="1"/>
        <v>410.24576400000001</v>
      </c>
    </row>
    <row r="24" spans="1:6">
      <c r="A24" s="109"/>
      <c r="B24" s="111"/>
      <c r="C24" s="16"/>
      <c r="D24" s="20">
        <v>1</v>
      </c>
      <c r="E24" s="27"/>
      <c r="F24" s="11">
        <f t="shared" si="1"/>
        <v>1</v>
      </c>
    </row>
    <row r="25" spans="1:6">
      <c r="A25" s="108">
        <v>9</v>
      </c>
      <c r="B25" s="110" t="s">
        <v>17</v>
      </c>
      <c r="C25" s="16">
        <v>21913.5</v>
      </c>
      <c r="D25" s="18"/>
      <c r="E25" s="21">
        <f>E26*C25</f>
        <v>21913.5</v>
      </c>
      <c r="F25" s="16">
        <f t="shared" si="1"/>
        <v>21913.5</v>
      </c>
    </row>
    <row r="26" spans="1:6">
      <c r="A26" s="109"/>
      <c r="B26" s="111"/>
      <c r="C26" s="16"/>
      <c r="D26" s="10"/>
      <c r="E26" s="20">
        <v>1</v>
      </c>
      <c r="F26" s="11">
        <f t="shared" si="1"/>
        <v>1</v>
      </c>
    </row>
    <row r="27" spans="1:6">
      <c r="A27" s="108">
        <v>10</v>
      </c>
      <c r="B27" s="110" t="s">
        <v>20</v>
      </c>
      <c r="C27" s="16">
        <v>2791.94631738</v>
      </c>
      <c r="D27" s="18"/>
      <c r="E27" s="21">
        <f>E28*C27</f>
        <v>2791.94631738</v>
      </c>
      <c r="F27" s="16">
        <f t="shared" si="1"/>
        <v>2791.94631738</v>
      </c>
    </row>
    <row r="28" spans="1:6">
      <c r="A28" s="109"/>
      <c r="B28" s="111"/>
      <c r="C28" s="16"/>
      <c r="D28" s="10"/>
      <c r="E28" s="20">
        <v>1</v>
      </c>
      <c r="F28" s="11">
        <f t="shared" si="1"/>
        <v>1</v>
      </c>
    </row>
    <row r="29" spans="1:6">
      <c r="A29" s="116" t="s">
        <v>10</v>
      </c>
      <c r="B29" s="116"/>
      <c r="C29" s="116"/>
      <c r="D29" s="19">
        <f>SUM(D9+D11+D13+D15+D17+D19+D21+D23+D25+D27)</f>
        <v>159365.21643602999</v>
      </c>
      <c r="E29" s="19">
        <f t="shared" ref="E29:F29" si="4">SUM(E9+E11+E13+E15+E17+E19+E21+E23+E25+E27)</f>
        <v>74224.108230330006</v>
      </c>
      <c r="F29" s="19">
        <f t="shared" si="4"/>
        <v>233589.32466635999</v>
      </c>
    </row>
    <row r="30" spans="1:6">
      <c r="A30" s="116" t="s">
        <v>11</v>
      </c>
      <c r="B30" s="116"/>
      <c r="C30" s="116"/>
      <c r="D30" s="22">
        <f>D29/F29</f>
        <v>0.68224528952106145</v>
      </c>
      <c r="E30" s="22">
        <f>E29/F29</f>
        <v>0.31775471047893861</v>
      </c>
      <c r="F30" s="23">
        <f t="shared" si="0"/>
        <v>1</v>
      </c>
    </row>
  </sheetData>
  <mergeCells count="30">
    <mergeCell ref="A27:A28"/>
    <mergeCell ref="B27:B28"/>
    <mergeCell ref="A29:C29"/>
    <mergeCell ref="A30:C30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9:A10"/>
    <mergeCell ref="B9:B10"/>
    <mergeCell ref="A11:A12"/>
    <mergeCell ref="B11:B12"/>
    <mergeCell ref="A13:A14"/>
    <mergeCell ref="B13:B14"/>
    <mergeCell ref="A7:F7"/>
    <mergeCell ref="A1:D1"/>
    <mergeCell ref="A2:D2"/>
    <mergeCell ref="A3:D3"/>
    <mergeCell ref="A4:D4"/>
    <mergeCell ref="A5:D5"/>
    <mergeCell ref="A6:D6"/>
    <mergeCell ref="E1:F6"/>
  </mergeCells>
  <pageMargins left="0.511811024" right="0.511811024" top="0.78740157499999996" bottom="0.78740157499999996" header="0.31496062000000002" footer="0.31496062000000002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 FÍSICO FINANCEIRO</vt:lpstr>
      <vt:lpstr>CRONOGRAMA FÍSICO FINANCEIRO!Area_de_impressao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França</dc:creator>
  <cp:lastModifiedBy>Vinicius Jesus</cp:lastModifiedBy>
  <cp:lastPrinted>2022-03-25T15:55:04Z</cp:lastPrinted>
  <dcterms:created xsi:type="dcterms:W3CDTF">2021-01-05T18:48:00Z</dcterms:created>
  <dcterms:modified xsi:type="dcterms:W3CDTF">2022-03-25T15:55:08Z</dcterms:modified>
</cp:coreProperties>
</file>